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90" windowWidth="11340" windowHeight="6285" tabRatio="921" activeTab="8"/>
  </bookViews>
  <sheets>
    <sheet name="Ureditev MC GR" sheetId="36" r:id="rId1"/>
    <sheet name="Pripravljalna dela" sheetId="40" r:id="rId2"/>
    <sheet name="Zidarska dela" sheetId="5" r:id="rId3"/>
    <sheet name="Tesarska dela" sheetId="42" r:id="rId4"/>
    <sheet name="Okna vrata" sheetId="12" r:id="rId5"/>
    <sheet name="Suhomontažna dela" sheetId="26" r:id="rId6"/>
    <sheet name="Slikoplesk. dela" sheetId="14" r:id="rId7"/>
    <sheet name="Tlakarska dela" sheetId="41" r:id="rId8"/>
    <sheet name="Keramičarska dela" sheetId="43" r:id="rId9"/>
    <sheet name="Požarna zaščita" sheetId="44" r:id="rId10"/>
    <sheet name="Nepredvidena dela" sheetId="21" r:id="rId11"/>
    <sheet name="Rekapitulacija" sheetId="22" r:id="rId12"/>
  </sheets>
  <definedNames>
    <definedName name="_xlnm.Print_Area" localSheetId="8">'Keramičarska dela'!$A$2:$G$20</definedName>
    <definedName name="_xlnm.Print_Area" localSheetId="10">'Nepredvidena dela'!$A$1:$G$12</definedName>
    <definedName name="_xlnm.Print_Area" localSheetId="4">'Okna vrata'!$A$1:$G$41</definedName>
    <definedName name="_xlnm.Print_Area" localSheetId="9">'Požarna zaščita'!$A$2:$G$16</definedName>
    <definedName name="_xlnm.Print_Area" localSheetId="1">'Pripravljalna dela'!$A$1:$G$31</definedName>
    <definedName name="_xlnm.Print_Area" localSheetId="11">Rekapitulacija!$A$1:$G$25</definedName>
    <definedName name="_xlnm.Print_Area" localSheetId="6">'Slikoplesk. dela'!$A$1:$G$50</definedName>
    <definedName name="_xlnm.Print_Area" localSheetId="5">'Suhomontažna dela'!$A$1:$G$23</definedName>
    <definedName name="_xlnm.Print_Area" localSheetId="3">'Tesarska dela'!$A$1:$G$6</definedName>
    <definedName name="_xlnm.Print_Area" localSheetId="7">'Tlakarska dela'!$A$2:$G$19</definedName>
    <definedName name="_xlnm.Print_Area" localSheetId="0">'Ureditev MC GR'!$A$1:$G$6</definedName>
    <definedName name="_xlnm.Print_Area" localSheetId="2">'Zidarska dela'!$A$1:$G$48</definedName>
  </definedNames>
  <calcPr calcId="124519"/>
</workbook>
</file>

<file path=xl/calcChain.xml><?xml version="1.0" encoding="utf-8"?>
<calcChain xmlns="http://schemas.openxmlformats.org/spreadsheetml/2006/main">
  <c r="B11" i="22"/>
  <c r="G7" i="44"/>
  <c r="G5"/>
  <c r="F13" i="41"/>
  <c r="G10" i="44" l="1"/>
  <c r="B10" i="22"/>
  <c r="F13" i="43"/>
  <c r="F17"/>
  <c r="F24" i="5"/>
  <c r="F32" i="14"/>
  <c r="B5" i="22"/>
  <c r="F47" i="14"/>
  <c r="F44"/>
  <c r="F41"/>
  <c r="F16" i="41" l="1"/>
  <c r="F17" i="26"/>
  <c r="F20" s="1"/>
  <c r="B9" i="22" l="1"/>
  <c r="F29" i="14"/>
  <c r="F14" i="26"/>
  <c r="F11"/>
  <c r="F8"/>
  <c r="F20" i="40"/>
  <c r="F23" i="5"/>
  <c r="F11" i="14"/>
  <c r="F26" i="40"/>
  <c r="B3" i="22"/>
  <c r="F11" i="40"/>
  <c r="F29" i="5"/>
  <c r="F35"/>
  <c r="F38"/>
  <c r="F17" i="14"/>
  <c r="F23" s="1"/>
  <c r="F14"/>
  <c r="F13" i="5"/>
  <c r="F20" i="14"/>
  <c r="F38"/>
  <c r="F26" i="5"/>
  <c r="F23" i="40" l="1"/>
  <c r="F35" i="14"/>
  <c r="F26"/>
  <c r="B7" i="22"/>
  <c r="B12"/>
  <c r="B8"/>
  <c r="B6"/>
  <c r="B4"/>
</calcChain>
</file>

<file path=xl/sharedStrings.xml><?xml version="1.0" encoding="utf-8"?>
<sst xmlns="http://schemas.openxmlformats.org/spreadsheetml/2006/main" count="243" uniqueCount="142">
  <si>
    <r>
      <t>Okna in vrata standardnih mer se obračunavajo posamezno, okna, vrata in ostali izdelki nestandardnih mer pa od m</t>
    </r>
    <r>
      <rPr>
        <sz val="10"/>
        <rFont val="Arial"/>
        <family val="2"/>
        <charset val="238"/>
      </rPr>
      <t>²</t>
    </r>
    <r>
      <rPr>
        <sz val="10"/>
        <rFont val="Arial CE"/>
        <family val="2"/>
        <charset val="238"/>
      </rPr>
      <t xml:space="preserve"> izdelka, merjeno po zunanjem (modularnem) obodu okvira; pri vratih se kotno železo obračunava posebej.</t>
    </r>
  </si>
  <si>
    <t>Skupaj:</t>
  </si>
  <si>
    <t>OPOMBA:</t>
  </si>
  <si>
    <t>Vse materiale je možno zamenjati z enakovrednimi ali boljšimi materiali.</t>
  </si>
  <si>
    <t>Suhomontažna dela</t>
  </si>
  <si>
    <t>Skupaj suhomontažna dela:</t>
  </si>
  <si>
    <t>* Zidarska dela vsebujejo še prenos vode za močenje opeke, premeščanje maltark in občasno mešanje malte, dodajanje materiala in orodja, postavitev, premeščanje in odstranitev pomičnih odrov višine do 2m, gašenje apna, prenos in obeleževanje višinskih točk v objektu, čiščenje prostorov, izdelkov in delovnih priprav, zastavljanje zidov, naprava malt s prenosi.</t>
  </si>
  <si>
    <t>vse mere preveriti na licu mesta.</t>
  </si>
  <si>
    <t>VSE SKUPAJ:</t>
  </si>
  <si>
    <t>Nepredvidena dela</t>
  </si>
  <si>
    <t>%</t>
  </si>
  <si>
    <t>Skupaj nepredvidena dela:</t>
  </si>
  <si>
    <t>m</t>
  </si>
  <si>
    <t xml:space="preserve"> </t>
  </si>
  <si>
    <t>Zidarska dela:</t>
  </si>
  <si>
    <t>Rekapitulacija:</t>
  </si>
  <si>
    <t>Slikopleskarska dela:</t>
  </si>
  <si>
    <t>Nepredvidena dela:</t>
  </si>
  <si>
    <t>kom</t>
  </si>
  <si>
    <t>Splošna določila:</t>
  </si>
  <si>
    <t>DDV 20%</t>
  </si>
  <si>
    <t>Skupaj zidarska dela:</t>
  </si>
  <si>
    <t>Skupaj slikopleskarska dela:</t>
  </si>
  <si>
    <t>*</t>
  </si>
  <si>
    <t xml:space="preserve">* Za višino prostorov nad 4 m se postavitev, premeščanje in odstranitev premičnih odrov obračunajo posebej.   </t>
  </si>
  <si>
    <t>* zidanje z opeko se obračunava po dejansko izvršenih količinah po opisu in enoti mere v posameznem standardu, odprtine za okna in vrata se odbijajo po zidarskih merah iz načrta obenem z nadokensko in nadvratno preklado, v primeru, da je odprtina z zobom, se širina odprtine pri odbitku meri med zoboma, pri zmanjšani debelini zidov pri okenskih parapetih se parapet računa kot polni zid v nezmajšani debeline.</t>
  </si>
  <si>
    <t>Storitev zajema tudi snemanje potrebnih izmer na objektu, dobavo vsega osnovnega in pomožnega materiala, ter okovja, napravo izdelkov in montažo na objektu z dajatvami, podbarvanje izdelkov, zaščita izdelkov, prevoz materiala in izdelkov na objekt z nakladanjem, ekspeditom, razkladanjem, skladiščenjem in notranjim prenosom materiala do mesta vgraditve, čiščenje izdelkov po izvršenem delu in podobno.</t>
  </si>
  <si>
    <t xml:space="preserve"> -slikopleskarska dela se obračunavajo po m2 dejansko izvršene površine</t>
  </si>
  <si>
    <t xml:space="preserve"> -odprtine velikosti do 3m2 se ne odbijajo in špalete se ne obračunavajo.</t>
  </si>
  <si>
    <t xml:space="preserve"> -odprtine velikosti do 3m2 se odbijajo in špalete se  obračunavajo.</t>
  </si>
  <si>
    <t xml:space="preserve"> -vsi ometi so enoslojni.</t>
  </si>
  <si>
    <t>POPIS DEL</t>
  </si>
  <si>
    <t>1</t>
  </si>
  <si>
    <t>3</t>
  </si>
  <si>
    <t>5</t>
  </si>
  <si>
    <t>7</t>
  </si>
  <si>
    <t>8</t>
  </si>
  <si>
    <t>9</t>
  </si>
  <si>
    <t>10</t>
  </si>
  <si>
    <t xml:space="preserve"> - V ceno M2 zajeti zaključne vogalne letvice oz. elemente pri stopnicah.</t>
  </si>
  <si>
    <t xml:space="preserve"> - V javnih prostorih sanitarij in kuhinj je v ceno m2 potrebno zajeti stenske zaokrožnice, v ostalih prostorih pa nizkostensko obrobo.</t>
  </si>
  <si>
    <t xml:space="preserve">Keramičarska dela  (splošna določila):
</t>
  </si>
  <si>
    <t xml:space="preserve"> - Tlaki in obloge se obračunavajo od m2 obložene površine. Odprtine do 0.50 m2 se ne odbivajo, podstavki višine do dveh vrst ploščic se obračunavajo po m1 obloge.</t>
  </si>
  <si>
    <t>Komplet dobava materiala in naprava armiranega cem. estriha debeline 5cm v pritličju objekta, vključno z visokovredno toplotno izolacijo debeline do 5cm kot Ursa XPS N-III-L, PVC folijo, in z armaturno mrežo Q189 na tretjini višine.</t>
  </si>
  <si>
    <t>Rušenje tlaka v delu poškodovane kanalizacije, prevezava kanalizacije in izvedba novega jaška s smradotesnim pokrovom tipa kot ACO Alucover s tesnilom za naknadno obdelavo s tlakom enakim kot obstoječim</t>
  </si>
  <si>
    <t>Komplet dobava materiala, ter kitanje in brušenje novih predelnih sten iz siporeksa, 2x, s predhodnim čiščenjem zidu in vsemi pomožnimi deli in prenosi, vključno z dobavo in vgraditvijo standardnih vogalnih profilov.</t>
  </si>
  <si>
    <t>Komplet dobava materiala in izvedba maske okoli prezračevalne cevi nad šankom in v skladišču, iz mavčno kartonske plošče, pritrjene na tipsko kovinsko podkonstrukcijo, vključno s kitanjem 2x in pleskanjem 2x. Na masko nad šankom je montirana okrasna razsvetljava. Razvita širina maske ca. 1 m.</t>
  </si>
  <si>
    <t xml:space="preserve">Slikanje starih AB stropov in nosilcev v družabnem prostoru in bifeju, z belo barvo kot npr. Jupol z dodatkom proti plesni, vključno z vsemi preddeli, kitanjem in brušenjem. </t>
  </si>
  <si>
    <t>Slikanje stropov v sanitarijah, skladiščih, garderobah, vetrolovu, prostoru za čistila in za števce, z belo barvo kot npr Jupol, z dodatkom proti plesni, vključno z vsemi preddeli, kitanjem in brušenjem.</t>
  </si>
  <si>
    <t>Komplet dobava materiala, ter kitanje in brušenje obstoječih notranjih sten, 2x, s predhodnim čiščenjem zidu in vsemi pomožnimi deli in prenosi.</t>
  </si>
  <si>
    <t>Skupaj vrata in okna:</t>
  </si>
  <si>
    <t>Vrata in okna:</t>
  </si>
  <si>
    <t>Dobava materiala in krpanje notranjih stenskih ometov okoli odprtin po izvedbi novih oken ter vhodnih in notranjih vrat v vetrolovu in skladišču, s sanirnim ometom, vključno s predhodnim čiščenjem zidu, z vsemi pomožnimi deli in prenosi</t>
  </si>
  <si>
    <t xml:space="preserve"> - vrata dimenzij 100/210 - V10 (WC invalidi)</t>
  </si>
  <si>
    <t>kg</t>
  </si>
  <si>
    <t>Skupaj pripravljalna dela:</t>
  </si>
  <si>
    <t>Dobava in vgraditev betona C 25/30 v armiranobetonski okvir glavnih vhodnih vrat, dimenzije okvirja 15 x 45 cm, svetle zidarske mere končne odprtine 200/229 cm, s predhodnim čiščenjem zidu, z vsemi pomožnimi deli in prenosi.</t>
  </si>
  <si>
    <t>Dobava materiala in priprava špalet za podboje debeline 20 cm, v različnih debelinah zidov, vključno z vsemi pomožnimi deli in prenosi, za 7 vrat, v skupni dolžini špalet</t>
  </si>
  <si>
    <t>Dobava in montaža armature za izvedbo AB okvirja glavnih vhodnih vrat ter za sidranje okvirja v obstoječi temelj, kvaliteta armature RA S-500, različnih fi (6,8,16mm), vključno s sidranjem armaturnih palic v obstoječi temelj.</t>
  </si>
  <si>
    <t>Barvanje cevi za prezračevanje s primerno barvo za večplastne PE Unipipe cevi, fi cevi 250, 200 in 160 mm</t>
  </si>
  <si>
    <t>Slikanje notranjih sten s paroprepustnimi notranjimi barvami kot npr. Jupol Bio apneno barvo, z dodatkom proti plesni, 2x oplesk do stropa, v prostorih skladišča pod stopnicami, družabnem prostoru, in prostoru s števci.</t>
  </si>
  <si>
    <t>2</t>
  </si>
  <si>
    <t>6</t>
  </si>
  <si>
    <t>4</t>
  </si>
  <si>
    <t>PID - projekt izvedenih del</t>
  </si>
  <si>
    <t>Komplet dobava in naprava visokovredne trde toplotne izolacije kot Multipor na zunanji steni v prostoru pod stopnicami in na spodnji strani stopniščne rame, zaradi toplotne zaščite, debeline 20cm, vključno s paroprepustnim zaključnim slojem kot Multipor lahka lepilna malta z vgrajeno armirno mrežico in 2x paroprepustnim opleskom</t>
  </si>
  <si>
    <t>Mladinski center Gornja Radgona</t>
  </si>
  <si>
    <t>Rušenje in odstranjevanje poškodovanega in vlažnega ometa, vključno z odvozom materiala s strani pooblaščenega prevzemnika odpadkov</t>
  </si>
  <si>
    <t>Pripravljalna dela:</t>
  </si>
  <si>
    <t>Komplet dobava in montaža notranjih pomičnih odrov po celi talni površini do višine 2,50m, po končanih delih demontaža, komplet z zavarovanjem pred padanjem na tla.</t>
  </si>
  <si>
    <t>Komplet dobava in montaža fasadnih odrov po celi površini, višine do 3m, po končanih delih demontaža, komplet z zavarovanjem pred padanjem materiala na tla</t>
  </si>
  <si>
    <t>Razširitev fasadne odprtine za vhodna vrata z rušenjem obstoječega zidu cca. 70 cm obojestransko do svetle širine 230 cm in višine 250 cm, vključno z odvozom odpadnega materiala s strani pooblaščenega prevzemnika odpadkov</t>
  </si>
  <si>
    <t>Tlakarska dela:</t>
  </si>
  <si>
    <t>Skupaj Tlakarska dela:</t>
  </si>
  <si>
    <t xml:space="preserve">Dobava materiala in popravilo fasade po vgradnji novih oken, vhodnih vrat ter nadstreška, izvedba fasade kot obstoječa, vključno s predhodnim čiščenjem zidu, z vsemi pomožnimi deli in prenosi. </t>
  </si>
  <si>
    <t>Komplet dobava materiala in popravilo hidroizolacije na mestih poškodb zaradi izvedbe instalacij, vključno z vsemi potrebnimi deli, ocena:</t>
  </si>
  <si>
    <t>Dobava materiala in krpanje oziroma izravnava obstoječih sten in stropov po odstranitvi poškodovanega in vlažnega ometa s sušilnim ometom, vključno s predhodnim čiščenjem zidu in stropa, z vsemi pomožnimi deli in prenosi</t>
  </si>
  <si>
    <t>Rušenje in odstranitev obstoječih vhodnih vrat dimenzij ca 110/210, vključno z odvozom odpadnega materiala s strani pooblaščenega prevzemnika odpadkov</t>
  </si>
  <si>
    <t>Komplet dobava materiala in izvedba visokovredne toplotne izolacije nad spuščenim stropom, kot Ursa TWP1, debeline 8cm, vključno z vsemi deli, pritrdilnim materialom in prenosi.</t>
  </si>
  <si>
    <t>Dobava in montaža spuščenega stropa na tipski kovinski podkonstrukciji, tip kot Armstrong, z robovi ki omogočajo, da so plošče demontažne, višina obešanja min. 12cm. Plošče so dim 600x600x20 mm, vključno z vsem pritrdilnim materialom in prenosi.</t>
  </si>
  <si>
    <t>Komplet dobava materiala in popravilo armiranega cem. estriha debeline 5cm v pisarnah, vključno z visokovredno toplotno izolacijo debeline do 5cm kot Ursa XPS N-III-L, PVC folijo, in z armaturno mrežo Q189 na tretjini višine.</t>
  </si>
  <si>
    <t>Komplet dobava materiala in polaganje tlaka PVC v pisarnah, tip kot Tarkett - I.D. Premier, varjenje spojev z varilno vrvico, izvesti stenske zaokrožitve s trdimi PVC letvami  - tipski element zaokrožnice, ki omogoča izvedbo zaokrožnice kot je talna obloga višine cca 6 cm,  z lepilnimi trakovi in silikonsko tesnilko -  vse komplet delo in ves material - vzorec po izbiri investitorja, vključno z brušenjem podlage, šivanjem stikov estriha in čiščenjem</t>
  </si>
  <si>
    <t>11</t>
  </si>
  <si>
    <t>PISARNE, VETROLOV:</t>
  </si>
  <si>
    <t>Slikanje notranjih sten v pisarnah s paroprepustnimi notranjimi barvami kot npr. Jupol Bio apneno barvo, 2x oplesk do stropa, vključno s predhodnim kitanjem, brušenjem in čiščenjem sten po potrebi.</t>
  </si>
  <si>
    <t>12</t>
  </si>
  <si>
    <t>Komplet dobava materiala in obnova zaključnega sloja Bavalit, na stenah v prostoru vetrolova, v barvi in materialu kot obstoječi, s predhodnim čiščenjem in strganjem obstoječega zaključnega sloja, vključno z vsemi deli in prenosi</t>
  </si>
  <si>
    <t>Komplet dobava materiala in oplesk zunanjega stopnišča z barvo za beton kot Chemcolor Betonkolor, s predhodnim brušenjem in čiščenjem betonskih stopnic, vsemi deli in prenosi.</t>
  </si>
  <si>
    <t>PISARNE, VETROLOV, ZUN. STOPNIŠČE:</t>
  </si>
  <si>
    <t>Komplet demontaža in odstranitev dveh nadstreškov nad vhodoma v objekt, dim ca. 1,5x1,2m, z zaščito električnih instalacij za kasnejši priklop luči, nadstreška iz pločevinaste obloge na kovinski konstrukciji, leseni opaž iz spodnje strani, vključno z odvozom odpadnega materiala s strani pooblaščenega prevzemnika odpadkov</t>
  </si>
  <si>
    <t>Dobava materiala in ometavanje utorov po izvedbi instalacij v stenah in stropovih z grobim in finim ometom - širina "šlica do 20 cm"</t>
  </si>
  <si>
    <t>Komplet dobava materiala in izvedba gradbenih popravil po vgradnji električne omarice v prostoru vetrolova z grobim in finim ometom</t>
  </si>
  <si>
    <t>Čiščenje  obstoječih strebrov iz teraco obloge</t>
  </si>
  <si>
    <t>Tesarska dela:</t>
  </si>
  <si>
    <t>Skupaj tesarska dela:</t>
  </si>
  <si>
    <t>Komplet dobava in montaža lesenega opaža AB okvirja vhodnih vrat, komplet z vsemi potrebnimi deli.</t>
  </si>
  <si>
    <t>Komplet dobava materiala in izvedba enotnega nadstreška pred vhodoma v objekt, dim. ca 6,00x1,25m, kovinska konstrukcija in</t>
  </si>
  <si>
    <t>pločevinasta  protikondenčna obloga in stropom kot obstoječe (ladijski pod), s priklopom za svetilke, vključno z vsemi preddeli, pritrdilnim in ostalim materialom</t>
  </si>
  <si>
    <t>Komplet dobava materiala in sidranje obstoječe obloge iz stiroporja za pultom, vključno z izravnavo instalacijskih utorov, kitanjem 2x in brušenjem</t>
  </si>
  <si>
    <r>
      <t>Preboj opečnih sten za izvedbo prezračevalnih kanalov 2x</t>
    </r>
    <r>
      <rPr>
        <sz val="10"/>
        <rFont val="Calibri"/>
        <family val="2"/>
        <charset val="238"/>
      </rPr>
      <t>Φ</t>
    </r>
    <r>
      <rPr>
        <sz val="10"/>
        <rFont val="Arial CE"/>
        <family val="2"/>
        <charset val="238"/>
      </rPr>
      <t>250 in 3xΦ110, debelina stene ca 45cm, vključno z odvozom odpadnega materiala s strani pooblaščenega prevzemnika odpadkov</t>
    </r>
  </si>
  <si>
    <t>Izdelava, dobava in montaža notranjih enokrilnih vrat v kovinskem podboju, vrata kot npr. Arkont tip Novoferm Super Color. Barva vrat po izbiri investitorja. V ceno potrebno zajeti vsa potrebna dela, vključno s kljuko, ključavnico, pritrdilnim in tesnilnim materialom.</t>
  </si>
  <si>
    <t xml:space="preserve"> - stena dimenzij 150/229 - V1 (vhod)</t>
  </si>
  <si>
    <t xml:space="preserve"> - vrata dimenzij 150/229 - V2 (vetrolov)</t>
  </si>
  <si>
    <t xml:space="preserve"> - vrata dimenzij 110/229 - V4 (pomožni vhod)</t>
  </si>
  <si>
    <t>Komplet dobava materiala in izvedba vodoodporne knauf obloge v WC-jih, po celotni vlažni kletni steni prostora, brez kovinske podkonstrukcije, z lepljenjem po celotni površini in sidranjem na obstoječo steno, vključno s kitanjem 2x in brušenjem</t>
  </si>
  <si>
    <t>Komplet dobava materiala in izvedba nanosa epoksidne mase notranjih na stene v prostoru bifeja, predprostoru, sanitarijah in prostoru za čistila, z epoksi nanosom kot Kemapox Final,  barve po izbiri investitorja, nanos do stropa</t>
  </si>
  <si>
    <t>Komplet dobava materiala in izvedba epoksi tlaka v vseh prostorih, tip kot Kemapox Final v barvah po izbiri investitorja, na suho in trdno cementno podlago, vključno s čiščenjem, brušenjem in sesanjem podlage ter šivanjem stikov estriha po potrebi. V ceno zajeti tudi izvedbo zaokrožnice.</t>
  </si>
  <si>
    <t>Rušenje in odstranitev obstoječih lesenih oken ter zunanjih in notranjih polic v družabnem prostoru in skladišču in kovinskih zunanjih rešetk, vključno z odvozom materiala s strani pooblaščenega prevzemnika odpadkov</t>
  </si>
  <si>
    <t xml:space="preserve"> - vrata dimenzij 90/210, kovinski podboj za steno 10cm: V9 (WC)</t>
  </si>
  <si>
    <t xml:space="preserve"> - stene</t>
  </si>
  <si>
    <t xml:space="preserve"> - stropovi</t>
  </si>
  <si>
    <t>komplet</t>
  </si>
  <si>
    <t>Rušenje preklade v prehodu v WC, za prilagoditev višine, rušenje ca. 10cm višine, po celotni dolžini odprtine 1,6m, ter vstavitev montažnih tipskih preklad (3x10cm, dolžine 1,9m)</t>
  </si>
  <si>
    <t>Komplet izdelava, dobava in montaža notranje ALU steklene stene z enokrilnimi nihajnimi vrati z nizkim pragom,  kot Arcont, z enostransko svetlobo, z varnostnim steklom, s suhomontažnimi podboji, v sivi barvi kot RAL 7035. V ceno potrebno zajeti vsa potrebna dela, vključno z obojestranskim vertikalnim fiksnim drogom po celi višini, pritrdilnim in tesnilnim materialom. Svetla odprtina vratnega krila širine 100 cm, stranska svetloba širine 50 cm, vključno z okvirjem.</t>
  </si>
  <si>
    <t>Keramičarska dela:</t>
  </si>
  <si>
    <t>Skupaj Keramičarska dela:</t>
  </si>
  <si>
    <t xml:space="preserve">Tlakarska dela  (splošna določila):
</t>
  </si>
  <si>
    <t>Komplet dobava materiala in izvedba nanosa epoksidne mase notranjih sten v prostorih garderobe in WC za osebje, z epoksi nanosom kot Kemapox Final, bele barve, do višine 1,6m</t>
  </si>
  <si>
    <t>Komplet dobava in montaža notranjih drsnih  vrat ob steni, s kovinskimi podboji in vodili v karnisi. Krilo obojestransko obloženo s kvalitetnim laminatom kot npr. MAX ali podobno. Kvalitetnejše tesnenje z gumo ali metlico okrog vrat. V ceno potrebno zajeti vsa potrebna dela, vključno s kljuko, ključavnico za WC, pritrdilnim in tesnilnim materialom.</t>
  </si>
  <si>
    <t xml:space="preserve"> - vrata dimenzij 80/210: V6, V8, V11, V12 (garderoba, WC, čistila, skladišče pod stopnicami)</t>
  </si>
  <si>
    <t>13</t>
  </si>
  <si>
    <t xml:space="preserve"> - vrata dimenzij 90/210, kovinski podboj za steno 30cm: V5 (skladišče, vetrolov)</t>
  </si>
  <si>
    <t xml:space="preserve"> - vrata dimenzij 90/229 - V3 (vetrolov)</t>
  </si>
  <si>
    <t>Komplet dobava in montaža notranjih enokrilnih ALU vrat kot Arcont z nizkim pragom, z dvoslojnim varnostnim steklom do prečke, s podboji, v sivi barvi kot RAL 7035. V ceno potrebno zajeti vsa potrebna dela, vključno z obojestranskim vertikalnim fiksnim drogom po celi višini, ključavnico, pritrdilnim in tesnilnim materialom.</t>
  </si>
  <si>
    <t xml:space="preserve"> - vrata dimenzij 75/210: V7 (WC garderoba)</t>
  </si>
  <si>
    <t>Komplet dobava in montaža zunanje ALU steklene stene z enokrilnimi vrati kot Arcont, z nizkim pragom, s prekinjenim toplotnim mostom, z enostransko svetlobo, s 3-slojnim varnostnim steklom, s podboji, barva enostranski zunanji dekor rjavi (oreh) RAL 8011. V ceno potrebno zajeti vsa potrebna dela, vključno z obojestranskim vertikalnim fiksnim drogom po celi višini, panik drogom, ključavnico, pritrdilnim in tesnilnim materialom. Svetla odprtina vratnega krila širine 100 cm, stranska svetloba širine 50 cm, vključno z okvirjem - po shemi.</t>
  </si>
  <si>
    <t>Komplet dobava in montaža balkonskih enokrilnih PVC vrat kot Arcont z nizkim pragom, s prekinjenim toplotnim mostom, s 3-slojnim varnostnim steklom, s podboji, barva enostranski zunanji dekor rjavi (oreh) RAL 8011, znotraj bela. V ceno potrebno zajeti vsa potrebna dela, vključno z obojestranskim vertikalnim fiksnim drogom po celi višini, panik drogom, ključavnico, pritrdilnim in tesnilnim materialom.</t>
  </si>
  <si>
    <t>Komplet dobava in montaža novih enokrilnih PVC oken z okvirji, brez prečk, tip kot npr. Arcont, v rjavi barvi kot RAL 8011 (oreh), zasteklitev s troslojnim varnostnim steklom z višjo zvočno izolativnostjo, vključno z zunanjimi ALU policami tipa kot Arcont Fenorm ter notranjimi  policami kot Helopal, bele barve. Debelina zidu ca. 45 cm. Velikost oken 120/130 cm.</t>
  </si>
  <si>
    <t xml:space="preserve"> - enako, le v skladišču z notranjimi zasenčitvenimi žaluzijami, bele barve, iz horizontalnih lamel šir. 60mm na fiksnih vodilih</t>
  </si>
  <si>
    <t>Komplet dobava in polaganje zidnih keramičnih ploščic v garderobi in WC za osebje, kot VBR CONCEPT, srednji cenovni razred, v dveh barvah brez bordure po izbiri investitorja, pravokotne oblike 25x42,5cm, brez fug. V ceno potrebno zajeti polaganje, dobava materiala, lepljenje z lepili in vsa potrebna dela. Oblaganje do stropa.</t>
  </si>
  <si>
    <t>Komplet dobava in polaganje talnih keramičnih ploščic v garderobi in WC za osebje, kot VBR CONCEPT v barvi ANTRACITE, srednji cenovni razred, nedrseče, dim. 45x45cm.  V ceno potrebno zajeti polaganje, dobava materiala, fugiranje, zalivanje stikov, lepljenje, ter dodatno po izmerah zaokrožnice in vsa potrebna dela.</t>
  </si>
  <si>
    <t>*enako, le v prostoru skladišča</t>
  </si>
  <si>
    <t>Razna režijska dela, potrjena po režijskem dnevniku</t>
  </si>
  <si>
    <t>KV</t>
  </si>
  <si>
    <t>PK</t>
  </si>
  <si>
    <t>NK</t>
  </si>
  <si>
    <t>ur</t>
  </si>
  <si>
    <t>Požarna zaščita:</t>
  </si>
  <si>
    <t xml:space="preserve"> - gasilnik 6kg</t>
  </si>
  <si>
    <t>Izdelava in namestitev požarno - evakuacijskega načrta - izdela pooblaščena organizacija</t>
  </si>
  <si>
    <t>Skupaj požarna zaščita:</t>
  </si>
  <si>
    <t>Dobava in namestitev gasilskih aparatov S-6 ABC, na predvideno mesto po projektu požarne zaščite na višini 1.20 m od tal.</t>
  </si>
</sst>
</file>

<file path=xl/styles.xml><?xml version="1.0" encoding="utf-8"?>
<styleSheet xmlns="http://schemas.openxmlformats.org/spreadsheetml/2006/main">
  <numFmts count="5">
    <numFmt numFmtId="164" formatCode="#,##0.00\ &quot;SIT&quot;"/>
    <numFmt numFmtId="165" formatCode="0.0"/>
    <numFmt numFmtId="166" formatCode="#,##0.0\ &quot;SIT&quot;"/>
    <numFmt numFmtId="167" formatCode="#,##0.0"/>
    <numFmt numFmtId="168" formatCode="#,##0.00\ [$€-1]"/>
  </numFmts>
  <fonts count="26">
    <font>
      <sz val="11"/>
      <name val="Arial CE"/>
      <family val="2"/>
      <charset val="238"/>
    </font>
    <font>
      <sz val="10"/>
      <name val="Arial CE"/>
      <charset val="238"/>
    </font>
    <font>
      <sz val="10"/>
      <name val="Arial CE"/>
      <family val="2"/>
      <charset val="238"/>
    </font>
    <font>
      <vertAlign val="superscript"/>
      <sz val="10"/>
      <name val="Arial CE"/>
      <family val="2"/>
      <charset val="238"/>
    </font>
    <font>
      <b/>
      <sz val="12"/>
      <name val="Arial CE"/>
      <family val="2"/>
      <charset val="238"/>
    </font>
    <font>
      <b/>
      <sz val="10"/>
      <name val="Arial CE"/>
      <family val="2"/>
      <charset val="238"/>
    </font>
    <font>
      <b/>
      <sz val="14"/>
      <name val="Arial CE"/>
      <family val="2"/>
      <charset val="238"/>
    </font>
    <font>
      <b/>
      <vertAlign val="superscript"/>
      <sz val="12"/>
      <name val="Arial CE"/>
      <family val="2"/>
      <charset val="238"/>
    </font>
    <font>
      <sz val="12"/>
      <name val="Arial CE"/>
      <family val="2"/>
      <charset val="238"/>
    </font>
    <font>
      <b/>
      <i/>
      <sz val="14"/>
      <name val="Arial CE"/>
      <family val="2"/>
      <charset val="238"/>
    </font>
    <font>
      <sz val="10"/>
      <name val="Arial"/>
      <family val="2"/>
      <charset val="238"/>
    </font>
    <font>
      <b/>
      <i/>
      <u/>
      <sz val="14"/>
      <name val="Arial CE"/>
      <charset val="238"/>
    </font>
    <font>
      <b/>
      <sz val="10"/>
      <name val="Arial CE"/>
      <charset val="238"/>
    </font>
    <font>
      <b/>
      <i/>
      <sz val="12"/>
      <name val="Arial CE"/>
      <charset val="238"/>
    </font>
    <font>
      <b/>
      <sz val="12"/>
      <name val="Arial CE"/>
      <charset val="238"/>
    </font>
    <font>
      <b/>
      <i/>
      <sz val="10"/>
      <name val="Arial CE"/>
      <charset val="238"/>
    </font>
    <font>
      <sz val="16"/>
      <name val="Arial CE"/>
      <family val="2"/>
      <charset val="238"/>
    </font>
    <font>
      <sz val="16"/>
      <name val="Arial CE"/>
      <charset val="238"/>
    </font>
    <font>
      <b/>
      <sz val="14"/>
      <name val="Arial CE"/>
      <charset val="238"/>
    </font>
    <font>
      <b/>
      <u/>
      <sz val="16"/>
      <name val="Arial CE"/>
      <family val="2"/>
      <charset val="238"/>
    </font>
    <font>
      <vertAlign val="superscript"/>
      <sz val="11"/>
      <name val="Arial CE"/>
      <family val="2"/>
      <charset val="238"/>
    </font>
    <font>
      <sz val="10"/>
      <name val="Calibri"/>
      <family val="2"/>
      <charset val="238"/>
    </font>
    <font>
      <vertAlign val="superscript"/>
      <sz val="10"/>
      <name val="Arial CE"/>
      <charset val="238"/>
    </font>
    <font>
      <sz val="11"/>
      <name val="Arial CE"/>
      <charset val="238"/>
    </font>
    <font>
      <vertAlign val="superscript"/>
      <sz val="11"/>
      <name val="Arial CE"/>
      <charset val="238"/>
    </font>
    <font>
      <b/>
      <vertAlign val="superscript"/>
      <sz val="12"/>
      <name val="Arial CE"/>
      <charset val="238"/>
    </font>
  </fonts>
  <fills count="3">
    <fill>
      <patternFill patternType="none"/>
    </fill>
    <fill>
      <patternFill patternType="gray125"/>
    </fill>
    <fill>
      <patternFill patternType="solid">
        <fgColor indexed="1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63">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left"/>
    </xf>
    <xf numFmtId="4" fontId="2" fillId="0" borderId="0" xfId="0" applyNumberFormat="1" applyFont="1"/>
    <xf numFmtId="164" fontId="2" fillId="0" borderId="0" xfId="0" applyNumberFormat="1" applyFont="1"/>
    <xf numFmtId="4" fontId="2" fillId="0" borderId="0" xfId="0" applyNumberFormat="1" applyFont="1" applyAlignment="1">
      <alignment horizontal="center"/>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center" vertical="top"/>
    </xf>
    <xf numFmtId="0" fontId="4" fillId="0" borderId="0" xfId="0" applyFont="1"/>
    <xf numFmtId="0" fontId="5" fillId="0" borderId="0" xfId="0" applyFont="1"/>
    <xf numFmtId="164" fontId="5" fillId="0" borderId="0" xfId="0" applyNumberFormat="1" applyFont="1"/>
    <xf numFmtId="0" fontId="6" fillId="0" borderId="0" xfId="0" applyFont="1" applyAlignment="1">
      <alignment wrapText="1"/>
    </xf>
    <xf numFmtId="0" fontId="6" fillId="0" borderId="0" xfId="0" applyFont="1"/>
    <xf numFmtId="0" fontId="2" fillId="0" borderId="1" xfId="0" applyFont="1" applyBorder="1" applyAlignment="1">
      <alignment wrapText="1"/>
    </xf>
    <xf numFmtId="0" fontId="2" fillId="0" borderId="1" xfId="0" applyFont="1" applyBorder="1" applyAlignment="1">
      <alignment horizontal="right"/>
    </xf>
    <xf numFmtId="0" fontId="3" fillId="0" borderId="1" xfId="0" applyFont="1" applyBorder="1" applyAlignment="1">
      <alignment horizontal="left"/>
    </xf>
    <xf numFmtId="4" fontId="2" fillId="0" borderId="1" xfId="0" applyNumberFormat="1" applyFont="1" applyBorder="1"/>
    <xf numFmtId="164" fontId="5" fillId="0" borderId="1" xfId="0" applyNumberFormat="1" applyFont="1" applyBorder="1"/>
    <xf numFmtId="164" fontId="8" fillId="0" borderId="0" xfId="0" applyNumberFormat="1" applyFont="1"/>
    <xf numFmtId="0" fontId="2" fillId="0" borderId="0" xfId="0" applyFont="1" applyBorder="1" applyAlignment="1">
      <alignment horizontal="center" vertical="top"/>
    </xf>
    <xf numFmtId="0" fontId="2" fillId="0" borderId="0" xfId="0" applyFont="1" applyBorder="1" applyAlignment="1">
      <alignment horizontal="right"/>
    </xf>
    <xf numFmtId="0" fontId="3" fillId="0" borderId="0" xfId="0" applyFont="1" applyBorder="1" applyAlignment="1">
      <alignment horizontal="left"/>
    </xf>
    <xf numFmtId="4" fontId="2" fillId="0" borderId="0" xfId="0" applyNumberFormat="1" applyFont="1" applyBorder="1"/>
    <xf numFmtId="164" fontId="8" fillId="0" borderId="0" xfId="0" applyNumberFormat="1" applyFont="1" applyBorder="1"/>
    <xf numFmtId="0" fontId="2" fillId="0" borderId="0" xfId="0" applyFont="1" applyAlignment="1">
      <alignment vertical="top" wrapText="1"/>
    </xf>
    <xf numFmtId="0" fontId="2" fillId="0" borderId="0" xfId="0" applyFont="1" applyAlignment="1">
      <alignment vertical="center" wrapText="1"/>
    </xf>
    <xf numFmtId="0" fontId="13" fillId="0" borderId="0" xfId="0" applyFont="1"/>
    <xf numFmtId="0" fontId="12" fillId="0" borderId="0" xfId="0" applyFont="1" applyAlignment="1">
      <alignment horizontal="center" vertical="top"/>
    </xf>
    <xf numFmtId="0" fontId="4" fillId="0" borderId="2" xfId="0" applyFont="1" applyBorder="1" applyAlignment="1">
      <alignment horizontal="right"/>
    </xf>
    <xf numFmtId="0" fontId="7" fillId="0" borderId="2" xfId="0" applyFont="1" applyBorder="1" applyAlignment="1">
      <alignment horizontal="left"/>
    </xf>
    <xf numFmtId="4" fontId="4" fillId="0" borderId="2" xfId="0" applyNumberFormat="1" applyFont="1" applyBorder="1"/>
    <xf numFmtId="0" fontId="4" fillId="0" borderId="2" xfId="0" applyFont="1" applyBorder="1"/>
    <xf numFmtId="0" fontId="4" fillId="0" borderId="3" xfId="0" applyFont="1" applyBorder="1" applyAlignment="1">
      <alignment wrapText="1"/>
    </xf>
    <xf numFmtId="0" fontId="1" fillId="0" borderId="0" xfId="0" applyFont="1"/>
    <xf numFmtId="164" fontId="6" fillId="0" borderId="4" xfId="0" applyNumberFormat="1" applyFont="1" applyBorder="1" applyAlignment="1">
      <alignment horizontal="right"/>
    </xf>
    <xf numFmtId="0" fontId="4" fillId="0" borderId="5" xfId="0" applyFont="1" applyBorder="1" applyAlignment="1">
      <alignment horizontal="center" vertical="top"/>
    </xf>
    <xf numFmtId="0" fontId="14" fillId="0" borderId="0" xfId="0" applyFont="1"/>
    <xf numFmtId="0" fontId="15" fillId="0" borderId="0" xfId="0" applyFont="1"/>
    <xf numFmtId="0" fontId="4" fillId="0" borderId="0" xfId="0" applyFont="1" applyAlignment="1">
      <alignment wrapText="1"/>
    </xf>
    <xf numFmtId="0" fontId="4" fillId="0" borderId="3" xfId="0" applyFont="1" applyBorder="1" applyAlignment="1">
      <alignment vertical="top" wrapText="1"/>
    </xf>
    <xf numFmtId="0" fontId="6" fillId="0" borderId="0" xfId="0" applyFont="1" applyBorder="1" applyAlignment="1">
      <alignment wrapText="1"/>
    </xf>
    <xf numFmtId="0" fontId="2" fillId="0" borderId="0" xfId="0" applyFont="1" applyBorder="1"/>
    <xf numFmtId="164" fontId="9" fillId="0" borderId="0" xfId="0" applyNumberFormat="1" applyFont="1" applyBorder="1"/>
    <xf numFmtId="0" fontId="12" fillId="0" borderId="0" xfId="0" applyFont="1"/>
    <xf numFmtId="0" fontId="12" fillId="0" borderId="0" xfId="0" applyFont="1" applyAlignment="1">
      <alignment horizontal="right"/>
    </xf>
    <xf numFmtId="4" fontId="12" fillId="0" borderId="0" xfId="0" applyNumberFormat="1" applyFont="1"/>
    <xf numFmtId="164" fontId="12" fillId="0" borderId="0" xfId="0" applyNumberFormat="1" applyFont="1"/>
    <xf numFmtId="0" fontId="11" fillId="0" borderId="0" xfId="0" applyFont="1"/>
    <xf numFmtId="0" fontId="16" fillId="0" borderId="0" xfId="0" applyFont="1" applyAlignment="1">
      <alignment horizontal="center" vertical="top"/>
    </xf>
    <xf numFmtId="0" fontId="17" fillId="0" borderId="0" xfId="0" applyFont="1" applyAlignment="1">
      <alignment vertical="top" wrapText="1"/>
    </xf>
    <xf numFmtId="164" fontId="8" fillId="2" borderId="4" xfId="0" applyNumberFormat="1" applyFont="1" applyFill="1" applyBorder="1"/>
    <xf numFmtId="164" fontId="9" fillId="2" borderId="4" xfId="0" applyNumberFormat="1" applyFont="1" applyFill="1" applyBorder="1"/>
    <xf numFmtId="0" fontId="6" fillId="2" borderId="3" xfId="0" applyFont="1" applyFill="1" applyBorder="1" applyAlignment="1">
      <alignment wrapText="1"/>
    </xf>
    <xf numFmtId="0" fontId="2" fillId="2" borderId="2" xfId="0" applyFont="1" applyFill="1" applyBorder="1" applyAlignment="1">
      <alignment horizontal="right"/>
    </xf>
    <xf numFmtId="0" fontId="2" fillId="2" borderId="2" xfId="0" applyFont="1" applyFill="1" applyBorder="1"/>
    <xf numFmtId="4" fontId="2" fillId="2" borderId="2" xfId="0" applyNumberFormat="1" applyFont="1" applyFill="1" applyBorder="1"/>
    <xf numFmtId="0" fontId="3" fillId="2" borderId="2" xfId="0" applyFont="1" applyFill="1" applyBorder="1" applyAlignment="1">
      <alignment horizontal="left"/>
    </xf>
    <xf numFmtId="2" fontId="2" fillId="0" borderId="0" xfId="0" applyNumberFormat="1" applyFont="1" applyAlignment="1">
      <alignment horizontal="right"/>
    </xf>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49" fontId="2" fillId="0" borderId="0" xfId="0" applyNumberFormat="1" applyFont="1" applyAlignment="1">
      <alignment vertical="top" wrapText="1"/>
    </xf>
    <xf numFmtId="0" fontId="18" fillId="0" borderId="0" xfId="0" applyFont="1" applyAlignment="1">
      <alignment horizontal="center" vertical="top"/>
    </xf>
    <xf numFmtId="0" fontId="19" fillId="0" borderId="0" xfId="0" applyFont="1" applyAlignment="1">
      <alignment horizontal="center"/>
    </xf>
    <xf numFmtId="164" fontId="2" fillId="0" borderId="0" xfId="0" applyNumberFormat="1" applyFont="1" applyBorder="1"/>
    <xf numFmtId="0" fontId="0" fillId="0" borderId="0" xfId="0" applyFont="1"/>
    <xf numFmtId="0" fontId="20" fillId="0" borderId="0" xfId="0" applyFont="1" applyAlignment="1">
      <alignment horizontal="left"/>
    </xf>
    <xf numFmtId="1" fontId="0" fillId="0" borderId="0" xfId="0" applyNumberFormat="1" applyFont="1"/>
    <xf numFmtId="0" fontId="0" fillId="0" borderId="0" xfId="0" applyFont="1" applyAlignment="1">
      <alignment horizontal="right"/>
    </xf>
    <xf numFmtId="0" fontId="4" fillId="0" borderId="0" xfId="0" applyFont="1" applyBorder="1" applyAlignment="1">
      <alignment horizontal="center" vertical="top"/>
    </xf>
    <xf numFmtId="0" fontId="2" fillId="0" borderId="0" xfId="0" applyFont="1" applyAlignment="1">
      <alignment vertical="top"/>
    </xf>
    <xf numFmtId="0" fontId="6" fillId="0" borderId="0" xfId="0" applyFont="1" applyAlignment="1">
      <alignment vertical="top"/>
    </xf>
    <xf numFmtId="0" fontId="5" fillId="0" borderId="0" xfId="0" applyFont="1" applyAlignment="1">
      <alignment vertical="top"/>
    </xf>
    <xf numFmtId="0" fontId="2" fillId="0" borderId="0" xfId="0" applyNumberFormat="1" applyFont="1" applyAlignment="1">
      <alignment horizontal="center" vertical="top" wrapText="1"/>
    </xf>
    <xf numFmtId="0" fontId="2" fillId="0" borderId="0" xfId="0" applyNumberFormat="1" applyFont="1" applyAlignment="1">
      <alignment horizontal="left" vertical="top" wrapText="1"/>
    </xf>
    <xf numFmtId="0" fontId="2" fillId="0" borderId="0" xfId="0" applyNumberFormat="1" applyFont="1" applyAlignment="1">
      <alignment horizontal="center" vertical="top"/>
    </xf>
    <xf numFmtId="0" fontId="8" fillId="0" borderId="0" xfId="0" applyFont="1"/>
    <xf numFmtId="0" fontId="2" fillId="0" borderId="0" xfId="0" applyFont="1" applyBorder="1" applyAlignment="1">
      <alignment vertical="top" wrapText="1"/>
    </xf>
    <xf numFmtId="0" fontId="1" fillId="0" borderId="0" xfId="0" applyFont="1" applyBorder="1" applyAlignment="1">
      <alignment vertical="top" wrapText="1"/>
    </xf>
    <xf numFmtId="164" fontId="6" fillId="0" borderId="0" xfId="0" applyNumberFormat="1" applyFont="1" applyBorder="1" applyAlignment="1">
      <alignment horizontal="right"/>
    </xf>
    <xf numFmtId="0" fontId="4" fillId="0" borderId="0" xfId="0" applyFont="1" applyBorder="1"/>
    <xf numFmtId="0" fontId="1" fillId="0" borderId="4" xfId="0" applyFont="1" applyBorder="1" applyAlignment="1">
      <alignment vertical="top" wrapText="1"/>
    </xf>
    <xf numFmtId="0" fontId="4" fillId="0" borderId="1" xfId="0" applyFont="1" applyBorder="1" applyAlignment="1">
      <alignment horizontal="center" vertical="top"/>
    </xf>
    <xf numFmtId="0" fontId="6" fillId="0" borderId="1" xfId="0" applyFont="1" applyBorder="1" applyAlignment="1">
      <alignment vertical="top" wrapText="1"/>
    </xf>
    <xf numFmtId="0" fontId="4" fillId="0" borderId="1" xfId="0" applyFont="1" applyBorder="1" applyAlignment="1">
      <alignment horizontal="right"/>
    </xf>
    <xf numFmtId="0" fontId="7" fillId="0" borderId="1" xfId="0" applyFont="1" applyBorder="1" applyAlignment="1">
      <alignment horizontal="left"/>
    </xf>
    <xf numFmtId="4" fontId="4" fillId="0" borderId="1" xfId="0" applyNumberFormat="1" applyFont="1" applyBorder="1"/>
    <xf numFmtId="0" fontId="4" fillId="0" borderId="1" xfId="0" applyFont="1" applyBorder="1"/>
    <xf numFmtId="164" fontId="6" fillId="0" borderId="1" xfId="0" applyNumberFormat="1" applyFont="1" applyBorder="1" applyAlignment="1">
      <alignment horizontal="right"/>
    </xf>
    <xf numFmtId="3" fontId="2" fillId="0" borderId="0" xfId="0" applyNumberFormat="1" applyFont="1"/>
    <xf numFmtId="0" fontId="1" fillId="0" borderId="0" xfId="0" applyFont="1" applyAlignment="1">
      <alignment horizontal="right" vertical="top" wrapText="1"/>
    </xf>
    <xf numFmtId="0" fontId="2" fillId="0" borderId="0" xfId="0" applyFont="1" applyBorder="1" applyAlignment="1">
      <alignment wrapText="1"/>
    </xf>
    <xf numFmtId="164" fontId="6" fillId="0" borderId="0" xfId="0" applyNumberFormat="1" applyFont="1" applyBorder="1" applyAlignment="1"/>
    <xf numFmtId="0" fontId="1" fillId="0" borderId="0" xfId="0" applyFont="1" applyAlignment="1">
      <alignment horizontal="right"/>
    </xf>
    <xf numFmtId="0" fontId="1" fillId="0" borderId="0" xfId="0" applyFont="1" applyAlignment="1">
      <alignment horizontal="right" wrapText="1"/>
    </xf>
    <xf numFmtId="1" fontId="1" fillId="0" borderId="0" xfId="0" applyNumberFormat="1" applyFont="1" applyAlignment="1">
      <alignment horizontal="right" wrapText="1"/>
    </xf>
    <xf numFmtId="166" fontId="2" fillId="0" borderId="0" xfId="0" applyNumberFormat="1" applyFont="1"/>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1" fontId="2" fillId="0" borderId="0" xfId="0" applyNumberFormat="1" applyFont="1" applyAlignment="1">
      <alignment horizontal="right" wrapText="1"/>
    </xf>
    <xf numFmtId="4" fontId="1" fillId="0" borderId="0" xfId="0" applyNumberFormat="1" applyFont="1"/>
    <xf numFmtId="164" fontId="1" fillId="0" borderId="0" xfId="0" applyNumberFormat="1" applyFont="1"/>
    <xf numFmtId="49" fontId="1"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22" fillId="0" borderId="0" xfId="0" applyFont="1" applyAlignment="1">
      <alignment horizontal="left"/>
    </xf>
    <xf numFmtId="2" fontId="1" fillId="0" borderId="0" xfId="0" applyNumberFormat="1" applyFont="1" applyAlignment="1">
      <alignment horizontal="right"/>
    </xf>
    <xf numFmtId="0" fontId="1" fillId="0" borderId="0" xfId="0" applyFont="1" applyAlignment="1">
      <alignment vertical="center" wrapText="1"/>
    </xf>
    <xf numFmtId="0" fontId="1" fillId="0" borderId="0" xfId="0" applyNumberFormat="1" applyFont="1" applyAlignment="1">
      <alignment horizontal="center" vertical="top" wrapText="1"/>
    </xf>
    <xf numFmtId="0" fontId="23" fillId="0" borderId="0" xfId="0" applyFont="1" applyAlignment="1">
      <alignment horizontal="right"/>
    </xf>
    <xf numFmtId="0" fontId="24" fillId="0" borderId="0" xfId="0" applyFont="1" applyAlignment="1">
      <alignment horizontal="left"/>
    </xf>
    <xf numFmtId="1" fontId="23" fillId="0" borderId="0" xfId="0" applyNumberFormat="1" applyFont="1"/>
    <xf numFmtId="0" fontId="1" fillId="0" borderId="0" xfId="0" applyFont="1" applyAlignment="1">
      <alignment wrapText="1"/>
    </xf>
    <xf numFmtId="0" fontId="23" fillId="0" borderId="0" xfId="0" applyFont="1"/>
    <xf numFmtId="2" fontId="23" fillId="0" borderId="0" xfId="0" applyNumberFormat="1" applyFont="1"/>
    <xf numFmtId="3" fontId="1" fillId="0" borderId="0" xfId="0" applyNumberFormat="1" applyFont="1"/>
    <xf numFmtId="49" fontId="1" fillId="0" borderId="0" xfId="0" applyNumberFormat="1" applyFont="1" applyAlignment="1">
      <alignment horizontal="center" vertical="top"/>
    </xf>
    <xf numFmtId="49" fontId="1" fillId="0" borderId="0" xfId="0" applyNumberFormat="1" applyFont="1" applyAlignment="1">
      <alignment vertical="top" wrapText="1"/>
    </xf>
    <xf numFmtId="0" fontId="14" fillId="0" borderId="0" xfId="0" applyFont="1" applyBorder="1" applyAlignment="1">
      <alignment horizontal="center" vertical="top"/>
    </xf>
    <xf numFmtId="0" fontId="1" fillId="0" borderId="0" xfId="0" applyFont="1" applyBorder="1" applyAlignment="1">
      <alignment horizontal="right"/>
    </xf>
    <xf numFmtId="0" fontId="22" fillId="0" borderId="0" xfId="0" applyFont="1" applyBorder="1" applyAlignment="1">
      <alignment horizontal="left"/>
    </xf>
    <xf numFmtId="4" fontId="1" fillId="0" borderId="0" xfId="0" applyNumberFormat="1" applyFont="1" applyBorder="1"/>
    <xf numFmtId="164" fontId="18" fillId="0" borderId="0" xfId="0" applyNumberFormat="1" applyFont="1" applyBorder="1" applyAlignment="1">
      <alignment horizontal="right"/>
    </xf>
    <xf numFmtId="0" fontId="1" fillId="0" borderId="0" xfId="0" applyFont="1" applyBorder="1" applyAlignment="1">
      <alignment horizontal="center" vertical="top"/>
    </xf>
    <xf numFmtId="0" fontId="14" fillId="0" borderId="3" xfId="0" applyFont="1" applyBorder="1" applyAlignment="1">
      <alignment vertical="top" wrapText="1"/>
    </xf>
    <xf numFmtId="0" fontId="14" fillId="0" borderId="2" xfId="0" applyFont="1" applyBorder="1" applyAlignment="1">
      <alignment horizontal="right"/>
    </xf>
    <xf numFmtId="0" fontId="25" fillId="0" borderId="2" xfId="0" applyFont="1" applyBorder="1" applyAlignment="1">
      <alignment horizontal="left"/>
    </xf>
    <xf numFmtId="4" fontId="14" fillId="0" borderId="2" xfId="0" applyNumberFormat="1" applyFont="1" applyBorder="1"/>
    <xf numFmtId="164" fontId="1" fillId="0" borderId="0" xfId="0" applyNumberFormat="1" applyFont="1" applyBorder="1"/>
    <xf numFmtId="0" fontId="1" fillId="0" borderId="0" xfId="0" applyFont="1" applyBorder="1"/>
    <xf numFmtId="0" fontId="14" fillId="0" borderId="0" xfId="0" applyFont="1" applyBorder="1"/>
    <xf numFmtId="0" fontId="1" fillId="0" borderId="0" xfId="0" applyFont="1" applyAlignment="1">
      <alignment horizontal="center" vertical="top"/>
    </xf>
    <xf numFmtId="0" fontId="5" fillId="0" borderId="0" xfId="0" applyFont="1" applyAlignment="1">
      <alignment horizontal="center" vertical="top"/>
    </xf>
    <xf numFmtId="165" fontId="0" fillId="0" borderId="0" xfId="0" applyNumberFormat="1" applyFont="1"/>
    <xf numFmtId="4" fontId="1" fillId="0" borderId="0" xfId="0" applyNumberFormat="1" applyFont="1" applyAlignment="1">
      <alignment horizontal="right"/>
    </xf>
    <xf numFmtId="1" fontId="1" fillId="0" borderId="0" xfId="0" applyNumberFormat="1" applyFont="1" applyAlignment="1">
      <alignment horizontal="right"/>
    </xf>
    <xf numFmtId="164" fontId="1" fillId="0" borderId="0" xfId="0" applyNumberFormat="1" applyFont="1" applyAlignment="1">
      <alignment horizontal="center"/>
    </xf>
    <xf numFmtId="0" fontId="1" fillId="0" borderId="0" xfId="0" applyFont="1" applyAlignment="1">
      <alignment horizontal="center"/>
    </xf>
    <xf numFmtId="49" fontId="17" fillId="0" borderId="0" xfId="0" applyNumberFormat="1" applyFont="1" applyAlignment="1">
      <alignment horizontal="center" vertical="top"/>
    </xf>
    <xf numFmtId="1" fontId="1" fillId="0" borderId="0" xfId="0" applyNumberFormat="1" applyFont="1" applyAlignment="1">
      <alignment horizontal="center"/>
    </xf>
    <xf numFmtId="1" fontId="23" fillId="0" borderId="0" xfId="0" applyNumberFormat="1" applyFont="1" applyAlignment="1">
      <alignment horizontal="right"/>
    </xf>
    <xf numFmtId="165" fontId="1" fillId="0" borderId="0" xfId="0" applyNumberFormat="1" applyFont="1" applyAlignment="1">
      <alignment horizontal="center"/>
    </xf>
    <xf numFmtId="165" fontId="23" fillId="0" borderId="0" xfId="0" applyNumberFormat="1" applyFont="1" applyAlignment="1">
      <alignment horizontal="right"/>
    </xf>
    <xf numFmtId="0" fontId="17" fillId="0" borderId="0" xfId="0" applyFont="1" applyAlignment="1">
      <alignment horizontal="center" vertical="top"/>
    </xf>
    <xf numFmtId="4" fontId="1" fillId="0" borderId="0" xfId="0" applyNumberFormat="1" applyFont="1" applyAlignment="1">
      <alignment horizontal="center"/>
    </xf>
    <xf numFmtId="0" fontId="14" fillId="0" borderId="5" xfId="0" applyFont="1" applyBorder="1" applyAlignment="1">
      <alignment horizontal="center" vertical="top"/>
    </xf>
    <xf numFmtId="0" fontId="14" fillId="0" borderId="3" xfId="0" applyFont="1" applyBorder="1" applyAlignment="1">
      <alignment wrapText="1"/>
    </xf>
    <xf numFmtId="164" fontId="18" fillId="0" borderId="4" xfId="0" applyNumberFormat="1" applyFont="1" applyBorder="1" applyAlignment="1">
      <alignment horizontal="right"/>
    </xf>
    <xf numFmtId="167" fontId="2" fillId="0" borderId="0" xfId="0" applyNumberFormat="1" applyFont="1"/>
    <xf numFmtId="0" fontId="1" fillId="0" borderId="0" xfId="0" applyFont="1" applyAlignment="1">
      <alignmen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23"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left"/>
    </xf>
    <xf numFmtId="168" fontId="2" fillId="0" borderId="0" xfId="0" applyNumberFormat="1" applyFont="1"/>
    <xf numFmtId="0" fontId="4" fillId="0" borderId="3" xfId="0" applyFont="1" applyBorder="1" applyAlignment="1">
      <alignment horizontal="center" vertical="top"/>
    </xf>
    <xf numFmtId="0" fontId="6" fillId="0" borderId="2" xfId="0" applyFont="1" applyBorder="1" applyAlignment="1">
      <alignment wrapText="1"/>
    </xf>
    <xf numFmtId="168" fontId="6" fillId="0" borderId="4" xfId="0" applyNumberFormat="1" applyFont="1" applyBorder="1" applyAlignment="1">
      <alignment horizontal="right"/>
    </xf>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G4"/>
  <sheetViews>
    <sheetView workbookViewId="0">
      <selection activeCell="G30" sqref="G30"/>
    </sheetView>
  </sheetViews>
  <sheetFormatPr defaultColWidth="9" defaultRowHeight="12.75"/>
  <cols>
    <col min="1" max="1" width="4.5" style="9" customWidth="1"/>
    <col min="2" max="2" width="35.125" style="1" customWidth="1"/>
    <col min="3" max="3" width="5.25" style="8" customWidth="1"/>
    <col min="4" max="4" width="2.5" style="1" customWidth="1"/>
    <col min="5" max="5" width="8.375" style="4" customWidth="1"/>
    <col min="6" max="6" width="8.625" style="4" customWidth="1"/>
    <col min="7" max="7" width="16.25" style="5" customWidth="1"/>
    <col min="8" max="16384" width="9" style="1"/>
  </cols>
  <sheetData>
    <row r="2" spans="2:2" ht="20.25">
      <c r="B2" s="64" t="s">
        <v>31</v>
      </c>
    </row>
    <row r="4" spans="2:2" ht="15">
      <c r="B4" s="77" t="s">
        <v>66</v>
      </c>
    </row>
  </sheetData>
  <pageMargins left="1.0236220472440944" right="0.19685039370078741" top="0.98425196850393704" bottom="0.98425196850393704" header="0.39370078740157483" footer="0.19685039370078741"/>
  <pageSetup paperSize="9" orientation="portrait" r:id="rId1"/>
  <headerFooter alignWithMargins="0">
    <oddHeader>&amp;L&amp;D
&amp;F&amp;CPROJEKT-INVEST d.o.o.&amp;R&amp;A</oddHeader>
    <oddFooter>&amp;R&amp;P</oddFooter>
  </headerFooter>
</worksheet>
</file>

<file path=xl/worksheets/sheet10.xml><?xml version="1.0" encoding="utf-8"?>
<worksheet xmlns="http://schemas.openxmlformats.org/spreadsheetml/2006/main" xmlns:r="http://schemas.openxmlformats.org/officeDocument/2006/relationships">
  <dimension ref="A1:G16"/>
  <sheetViews>
    <sheetView workbookViewId="0">
      <selection activeCell="B18" sqref="B18"/>
    </sheetView>
  </sheetViews>
  <sheetFormatPr defaultRowHeight="12.75"/>
  <cols>
    <col min="1" max="1" width="4.5" style="9" customWidth="1"/>
    <col min="2" max="2" width="35.125" style="1" customWidth="1"/>
    <col min="3" max="3" width="5" style="8" customWidth="1"/>
    <col min="4" max="4" width="2.25" style="1" customWidth="1"/>
    <col min="5" max="5" width="6.75" style="4" customWidth="1"/>
    <col min="6" max="6" width="9.375" style="4" customWidth="1"/>
    <col min="7" max="7" width="16.75" style="5" customWidth="1"/>
    <col min="8" max="256" width="9" style="1"/>
    <col min="257" max="257" width="4.5" style="1" customWidth="1"/>
    <col min="258" max="258" width="35.125" style="1" customWidth="1"/>
    <col min="259" max="259" width="5" style="1" customWidth="1"/>
    <col min="260" max="260" width="2.25" style="1" customWidth="1"/>
    <col min="261" max="261" width="6.75" style="1" customWidth="1"/>
    <col min="262" max="262" width="9.375" style="1" customWidth="1"/>
    <col min="263" max="263" width="16.75" style="1" customWidth="1"/>
    <col min="264" max="512" width="9" style="1"/>
    <col min="513" max="513" width="4.5" style="1" customWidth="1"/>
    <col min="514" max="514" width="35.125" style="1" customWidth="1"/>
    <col min="515" max="515" width="5" style="1" customWidth="1"/>
    <col min="516" max="516" width="2.25" style="1" customWidth="1"/>
    <col min="517" max="517" width="6.75" style="1" customWidth="1"/>
    <col min="518" max="518" width="9.375" style="1" customWidth="1"/>
    <col min="519" max="519" width="16.75" style="1" customWidth="1"/>
    <col min="520" max="768" width="9" style="1"/>
    <col min="769" max="769" width="4.5" style="1" customWidth="1"/>
    <col min="770" max="770" width="35.125" style="1" customWidth="1"/>
    <col min="771" max="771" width="5" style="1" customWidth="1"/>
    <col min="772" max="772" width="2.25" style="1" customWidth="1"/>
    <col min="773" max="773" width="6.75" style="1" customWidth="1"/>
    <col min="774" max="774" width="9.375" style="1" customWidth="1"/>
    <col min="775" max="775" width="16.75" style="1" customWidth="1"/>
    <col min="776" max="1024" width="9" style="1"/>
    <col min="1025" max="1025" width="4.5" style="1" customWidth="1"/>
    <col min="1026" max="1026" width="35.125" style="1" customWidth="1"/>
    <col min="1027" max="1027" width="5" style="1" customWidth="1"/>
    <col min="1028" max="1028" width="2.25" style="1" customWidth="1"/>
    <col min="1029" max="1029" width="6.75" style="1" customWidth="1"/>
    <col min="1030" max="1030" width="9.375" style="1" customWidth="1"/>
    <col min="1031" max="1031" width="16.75" style="1" customWidth="1"/>
    <col min="1032" max="1280" width="9" style="1"/>
    <col min="1281" max="1281" width="4.5" style="1" customWidth="1"/>
    <col min="1282" max="1282" width="35.125" style="1" customWidth="1"/>
    <col min="1283" max="1283" width="5" style="1" customWidth="1"/>
    <col min="1284" max="1284" width="2.25" style="1" customWidth="1"/>
    <col min="1285" max="1285" width="6.75" style="1" customWidth="1"/>
    <col min="1286" max="1286" width="9.375" style="1" customWidth="1"/>
    <col min="1287" max="1287" width="16.75" style="1" customWidth="1"/>
    <col min="1288" max="1536" width="9" style="1"/>
    <col min="1537" max="1537" width="4.5" style="1" customWidth="1"/>
    <col min="1538" max="1538" width="35.125" style="1" customWidth="1"/>
    <col min="1539" max="1539" width="5" style="1" customWidth="1"/>
    <col min="1540" max="1540" width="2.25" style="1" customWidth="1"/>
    <col min="1541" max="1541" width="6.75" style="1" customWidth="1"/>
    <col min="1542" max="1542" width="9.375" style="1" customWidth="1"/>
    <col min="1543" max="1543" width="16.75" style="1" customWidth="1"/>
    <col min="1544" max="1792" width="9" style="1"/>
    <col min="1793" max="1793" width="4.5" style="1" customWidth="1"/>
    <col min="1794" max="1794" width="35.125" style="1" customWidth="1"/>
    <col min="1795" max="1795" width="5" style="1" customWidth="1"/>
    <col min="1796" max="1796" width="2.25" style="1" customWidth="1"/>
    <col min="1797" max="1797" width="6.75" style="1" customWidth="1"/>
    <col min="1798" max="1798" width="9.375" style="1" customWidth="1"/>
    <col min="1799" max="1799" width="16.75" style="1" customWidth="1"/>
    <col min="1800" max="2048" width="9" style="1"/>
    <col min="2049" max="2049" width="4.5" style="1" customWidth="1"/>
    <col min="2050" max="2050" width="35.125" style="1" customWidth="1"/>
    <col min="2051" max="2051" width="5" style="1" customWidth="1"/>
    <col min="2052" max="2052" width="2.25" style="1" customWidth="1"/>
    <col min="2053" max="2053" width="6.75" style="1" customWidth="1"/>
    <col min="2054" max="2054" width="9.375" style="1" customWidth="1"/>
    <col min="2055" max="2055" width="16.75" style="1" customWidth="1"/>
    <col min="2056" max="2304" width="9" style="1"/>
    <col min="2305" max="2305" width="4.5" style="1" customWidth="1"/>
    <col min="2306" max="2306" width="35.125" style="1" customWidth="1"/>
    <col min="2307" max="2307" width="5" style="1" customWidth="1"/>
    <col min="2308" max="2308" width="2.25" style="1" customWidth="1"/>
    <col min="2309" max="2309" width="6.75" style="1" customWidth="1"/>
    <col min="2310" max="2310" width="9.375" style="1" customWidth="1"/>
    <col min="2311" max="2311" width="16.75" style="1" customWidth="1"/>
    <col min="2312" max="2560" width="9" style="1"/>
    <col min="2561" max="2561" width="4.5" style="1" customWidth="1"/>
    <col min="2562" max="2562" width="35.125" style="1" customWidth="1"/>
    <col min="2563" max="2563" width="5" style="1" customWidth="1"/>
    <col min="2564" max="2564" width="2.25" style="1" customWidth="1"/>
    <col min="2565" max="2565" width="6.75" style="1" customWidth="1"/>
    <col min="2566" max="2566" width="9.375" style="1" customWidth="1"/>
    <col min="2567" max="2567" width="16.75" style="1" customWidth="1"/>
    <col min="2568" max="2816" width="9" style="1"/>
    <col min="2817" max="2817" width="4.5" style="1" customWidth="1"/>
    <col min="2818" max="2818" width="35.125" style="1" customWidth="1"/>
    <col min="2819" max="2819" width="5" style="1" customWidth="1"/>
    <col min="2820" max="2820" width="2.25" style="1" customWidth="1"/>
    <col min="2821" max="2821" width="6.75" style="1" customWidth="1"/>
    <col min="2822" max="2822" width="9.375" style="1" customWidth="1"/>
    <col min="2823" max="2823" width="16.75" style="1" customWidth="1"/>
    <col min="2824" max="3072" width="9" style="1"/>
    <col min="3073" max="3073" width="4.5" style="1" customWidth="1"/>
    <col min="3074" max="3074" width="35.125" style="1" customWidth="1"/>
    <col min="3075" max="3075" width="5" style="1" customWidth="1"/>
    <col min="3076" max="3076" width="2.25" style="1" customWidth="1"/>
    <col min="3077" max="3077" width="6.75" style="1" customWidth="1"/>
    <col min="3078" max="3078" width="9.375" style="1" customWidth="1"/>
    <col min="3079" max="3079" width="16.75" style="1" customWidth="1"/>
    <col min="3080" max="3328" width="9" style="1"/>
    <col min="3329" max="3329" width="4.5" style="1" customWidth="1"/>
    <col min="3330" max="3330" width="35.125" style="1" customWidth="1"/>
    <col min="3331" max="3331" width="5" style="1" customWidth="1"/>
    <col min="3332" max="3332" width="2.25" style="1" customWidth="1"/>
    <col min="3333" max="3333" width="6.75" style="1" customWidth="1"/>
    <col min="3334" max="3334" width="9.375" style="1" customWidth="1"/>
    <col min="3335" max="3335" width="16.75" style="1" customWidth="1"/>
    <col min="3336" max="3584" width="9" style="1"/>
    <col min="3585" max="3585" width="4.5" style="1" customWidth="1"/>
    <col min="3586" max="3586" width="35.125" style="1" customWidth="1"/>
    <col min="3587" max="3587" width="5" style="1" customWidth="1"/>
    <col min="3588" max="3588" width="2.25" style="1" customWidth="1"/>
    <col min="3589" max="3589" width="6.75" style="1" customWidth="1"/>
    <col min="3590" max="3590" width="9.375" style="1" customWidth="1"/>
    <col min="3591" max="3591" width="16.75" style="1" customWidth="1"/>
    <col min="3592" max="3840" width="9" style="1"/>
    <col min="3841" max="3841" width="4.5" style="1" customWidth="1"/>
    <col min="3842" max="3842" width="35.125" style="1" customWidth="1"/>
    <col min="3843" max="3843" width="5" style="1" customWidth="1"/>
    <col min="3844" max="3844" width="2.25" style="1" customWidth="1"/>
    <col min="3845" max="3845" width="6.75" style="1" customWidth="1"/>
    <col min="3846" max="3846" width="9.375" style="1" customWidth="1"/>
    <col min="3847" max="3847" width="16.75" style="1" customWidth="1"/>
    <col min="3848" max="4096" width="9" style="1"/>
    <col min="4097" max="4097" width="4.5" style="1" customWidth="1"/>
    <col min="4098" max="4098" width="35.125" style="1" customWidth="1"/>
    <col min="4099" max="4099" width="5" style="1" customWidth="1"/>
    <col min="4100" max="4100" width="2.25" style="1" customWidth="1"/>
    <col min="4101" max="4101" width="6.75" style="1" customWidth="1"/>
    <col min="4102" max="4102" width="9.375" style="1" customWidth="1"/>
    <col min="4103" max="4103" width="16.75" style="1" customWidth="1"/>
    <col min="4104" max="4352" width="9" style="1"/>
    <col min="4353" max="4353" width="4.5" style="1" customWidth="1"/>
    <col min="4354" max="4354" width="35.125" style="1" customWidth="1"/>
    <col min="4355" max="4355" width="5" style="1" customWidth="1"/>
    <col min="4356" max="4356" width="2.25" style="1" customWidth="1"/>
    <col min="4357" max="4357" width="6.75" style="1" customWidth="1"/>
    <col min="4358" max="4358" width="9.375" style="1" customWidth="1"/>
    <col min="4359" max="4359" width="16.75" style="1" customWidth="1"/>
    <col min="4360" max="4608" width="9" style="1"/>
    <col min="4609" max="4609" width="4.5" style="1" customWidth="1"/>
    <col min="4610" max="4610" width="35.125" style="1" customWidth="1"/>
    <col min="4611" max="4611" width="5" style="1" customWidth="1"/>
    <col min="4612" max="4612" width="2.25" style="1" customWidth="1"/>
    <col min="4613" max="4613" width="6.75" style="1" customWidth="1"/>
    <col min="4614" max="4614" width="9.375" style="1" customWidth="1"/>
    <col min="4615" max="4615" width="16.75" style="1" customWidth="1"/>
    <col min="4616" max="4864" width="9" style="1"/>
    <col min="4865" max="4865" width="4.5" style="1" customWidth="1"/>
    <col min="4866" max="4866" width="35.125" style="1" customWidth="1"/>
    <col min="4867" max="4867" width="5" style="1" customWidth="1"/>
    <col min="4868" max="4868" width="2.25" style="1" customWidth="1"/>
    <col min="4869" max="4869" width="6.75" style="1" customWidth="1"/>
    <col min="4870" max="4870" width="9.375" style="1" customWidth="1"/>
    <col min="4871" max="4871" width="16.75" style="1" customWidth="1"/>
    <col min="4872" max="5120" width="9" style="1"/>
    <col min="5121" max="5121" width="4.5" style="1" customWidth="1"/>
    <col min="5122" max="5122" width="35.125" style="1" customWidth="1"/>
    <col min="5123" max="5123" width="5" style="1" customWidth="1"/>
    <col min="5124" max="5124" width="2.25" style="1" customWidth="1"/>
    <col min="5125" max="5125" width="6.75" style="1" customWidth="1"/>
    <col min="5126" max="5126" width="9.375" style="1" customWidth="1"/>
    <col min="5127" max="5127" width="16.75" style="1" customWidth="1"/>
    <col min="5128" max="5376" width="9" style="1"/>
    <col min="5377" max="5377" width="4.5" style="1" customWidth="1"/>
    <col min="5378" max="5378" width="35.125" style="1" customWidth="1"/>
    <col min="5379" max="5379" width="5" style="1" customWidth="1"/>
    <col min="5380" max="5380" width="2.25" style="1" customWidth="1"/>
    <col min="5381" max="5381" width="6.75" style="1" customWidth="1"/>
    <col min="5382" max="5382" width="9.375" style="1" customWidth="1"/>
    <col min="5383" max="5383" width="16.75" style="1" customWidth="1"/>
    <col min="5384" max="5632" width="9" style="1"/>
    <col min="5633" max="5633" width="4.5" style="1" customWidth="1"/>
    <col min="5634" max="5634" width="35.125" style="1" customWidth="1"/>
    <col min="5635" max="5635" width="5" style="1" customWidth="1"/>
    <col min="5636" max="5636" width="2.25" style="1" customWidth="1"/>
    <col min="5637" max="5637" width="6.75" style="1" customWidth="1"/>
    <col min="5638" max="5638" width="9.375" style="1" customWidth="1"/>
    <col min="5639" max="5639" width="16.75" style="1" customWidth="1"/>
    <col min="5640" max="5888" width="9" style="1"/>
    <col min="5889" max="5889" width="4.5" style="1" customWidth="1"/>
    <col min="5890" max="5890" width="35.125" style="1" customWidth="1"/>
    <col min="5891" max="5891" width="5" style="1" customWidth="1"/>
    <col min="5892" max="5892" width="2.25" style="1" customWidth="1"/>
    <col min="5893" max="5893" width="6.75" style="1" customWidth="1"/>
    <col min="5894" max="5894" width="9.375" style="1" customWidth="1"/>
    <col min="5895" max="5895" width="16.75" style="1" customWidth="1"/>
    <col min="5896" max="6144" width="9" style="1"/>
    <col min="6145" max="6145" width="4.5" style="1" customWidth="1"/>
    <col min="6146" max="6146" width="35.125" style="1" customWidth="1"/>
    <col min="6147" max="6147" width="5" style="1" customWidth="1"/>
    <col min="6148" max="6148" width="2.25" style="1" customWidth="1"/>
    <col min="6149" max="6149" width="6.75" style="1" customWidth="1"/>
    <col min="6150" max="6150" width="9.375" style="1" customWidth="1"/>
    <col min="6151" max="6151" width="16.75" style="1" customWidth="1"/>
    <col min="6152" max="6400" width="9" style="1"/>
    <col min="6401" max="6401" width="4.5" style="1" customWidth="1"/>
    <col min="6402" max="6402" width="35.125" style="1" customWidth="1"/>
    <col min="6403" max="6403" width="5" style="1" customWidth="1"/>
    <col min="6404" max="6404" width="2.25" style="1" customWidth="1"/>
    <col min="6405" max="6405" width="6.75" style="1" customWidth="1"/>
    <col min="6406" max="6406" width="9.375" style="1" customWidth="1"/>
    <col min="6407" max="6407" width="16.75" style="1" customWidth="1"/>
    <col min="6408" max="6656" width="9" style="1"/>
    <col min="6657" max="6657" width="4.5" style="1" customWidth="1"/>
    <col min="6658" max="6658" width="35.125" style="1" customWidth="1"/>
    <col min="6659" max="6659" width="5" style="1" customWidth="1"/>
    <col min="6660" max="6660" width="2.25" style="1" customWidth="1"/>
    <col min="6661" max="6661" width="6.75" style="1" customWidth="1"/>
    <col min="6662" max="6662" width="9.375" style="1" customWidth="1"/>
    <col min="6663" max="6663" width="16.75" style="1" customWidth="1"/>
    <col min="6664" max="6912" width="9" style="1"/>
    <col min="6913" max="6913" width="4.5" style="1" customWidth="1"/>
    <col min="6914" max="6914" width="35.125" style="1" customWidth="1"/>
    <col min="6915" max="6915" width="5" style="1" customWidth="1"/>
    <col min="6916" max="6916" width="2.25" style="1" customWidth="1"/>
    <col min="6917" max="6917" width="6.75" style="1" customWidth="1"/>
    <col min="6918" max="6918" width="9.375" style="1" customWidth="1"/>
    <col min="6919" max="6919" width="16.75" style="1" customWidth="1"/>
    <col min="6920" max="7168" width="9" style="1"/>
    <col min="7169" max="7169" width="4.5" style="1" customWidth="1"/>
    <col min="7170" max="7170" width="35.125" style="1" customWidth="1"/>
    <col min="7171" max="7171" width="5" style="1" customWidth="1"/>
    <col min="7172" max="7172" width="2.25" style="1" customWidth="1"/>
    <col min="7173" max="7173" width="6.75" style="1" customWidth="1"/>
    <col min="7174" max="7174" width="9.375" style="1" customWidth="1"/>
    <col min="7175" max="7175" width="16.75" style="1" customWidth="1"/>
    <col min="7176" max="7424" width="9" style="1"/>
    <col min="7425" max="7425" width="4.5" style="1" customWidth="1"/>
    <col min="7426" max="7426" width="35.125" style="1" customWidth="1"/>
    <col min="7427" max="7427" width="5" style="1" customWidth="1"/>
    <col min="7428" max="7428" width="2.25" style="1" customWidth="1"/>
    <col min="7429" max="7429" width="6.75" style="1" customWidth="1"/>
    <col min="7430" max="7430" width="9.375" style="1" customWidth="1"/>
    <col min="7431" max="7431" width="16.75" style="1" customWidth="1"/>
    <col min="7432" max="7680" width="9" style="1"/>
    <col min="7681" max="7681" width="4.5" style="1" customWidth="1"/>
    <col min="7682" max="7682" width="35.125" style="1" customWidth="1"/>
    <col min="7683" max="7683" width="5" style="1" customWidth="1"/>
    <col min="7684" max="7684" width="2.25" style="1" customWidth="1"/>
    <col min="7685" max="7685" width="6.75" style="1" customWidth="1"/>
    <col min="7686" max="7686" width="9.375" style="1" customWidth="1"/>
    <col min="7687" max="7687" width="16.75" style="1" customWidth="1"/>
    <col min="7688" max="7936" width="9" style="1"/>
    <col min="7937" max="7937" width="4.5" style="1" customWidth="1"/>
    <col min="7938" max="7938" width="35.125" style="1" customWidth="1"/>
    <col min="7939" max="7939" width="5" style="1" customWidth="1"/>
    <col min="7940" max="7940" width="2.25" style="1" customWidth="1"/>
    <col min="7941" max="7941" width="6.75" style="1" customWidth="1"/>
    <col min="7942" max="7942" width="9.375" style="1" customWidth="1"/>
    <col min="7943" max="7943" width="16.75" style="1" customWidth="1"/>
    <col min="7944" max="8192" width="9" style="1"/>
    <col min="8193" max="8193" width="4.5" style="1" customWidth="1"/>
    <col min="8194" max="8194" width="35.125" style="1" customWidth="1"/>
    <col min="8195" max="8195" width="5" style="1" customWidth="1"/>
    <col min="8196" max="8196" width="2.25" style="1" customWidth="1"/>
    <col min="8197" max="8197" width="6.75" style="1" customWidth="1"/>
    <col min="8198" max="8198" width="9.375" style="1" customWidth="1"/>
    <col min="8199" max="8199" width="16.75" style="1" customWidth="1"/>
    <col min="8200" max="8448" width="9" style="1"/>
    <col min="8449" max="8449" width="4.5" style="1" customWidth="1"/>
    <col min="8450" max="8450" width="35.125" style="1" customWidth="1"/>
    <col min="8451" max="8451" width="5" style="1" customWidth="1"/>
    <col min="8452" max="8452" width="2.25" style="1" customWidth="1"/>
    <col min="8453" max="8453" width="6.75" style="1" customWidth="1"/>
    <col min="8454" max="8454" width="9.375" style="1" customWidth="1"/>
    <col min="8455" max="8455" width="16.75" style="1" customWidth="1"/>
    <col min="8456" max="8704" width="9" style="1"/>
    <col min="8705" max="8705" width="4.5" style="1" customWidth="1"/>
    <col min="8706" max="8706" width="35.125" style="1" customWidth="1"/>
    <col min="8707" max="8707" width="5" style="1" customWidth="1"/>
    <col min="8708" max="8708" width="2.25" style="1" customWidth="1"/>
    <col min="8709" max="8709" width="6.75" style="1" customWidth="1"/>
    <col min="8710" max="8710" width="9.375" style="1" customWidth="1"/>
    <col min="8711" max="8711" width="16.75" style="1" customWidth="1"/>
    <col min="8712" max="8960" width="9" style="1"/>
    <col min="8961" max="8961" width="4.5" style="1" customWidth="1"/>
    <col min="8962" max="8962" width="35.125" style="1" customWidth="1"/>
    <col min="8963" max="8963" width="5" style="1" customWidth="1"/>
    <col min="8964" max="8964" width="2.25" style="1" customWidth="1"/>
    <col min="8965" max="8965" width="6.75" style="1" customWidth="1"/>
    <col min="8966" max="8966" width="9.375" style="1" customWidth="1"/>
    <col min="8967" max="8967" width="16.75" style="1" customWidth="1"/>
    <col min="8968" max="9216" width="9" style="1"/>
    <col min="9217" max="9217" width="4.5" style="1" customWidth="1"/>
    <col min="9218" max="9218" width="35.125" style="1" customWidth="1"/>
    <col min="9219" max="9219" width="5" style="1" customWidth="1"/>
    <col min="9220" max="9220" width="2.25" style="1" customWidth="1"/>
    <col min="9221" max="9221" width="6.75" style="1" customWidth="1"/>
    <col min="9222" max="9222" width="9.375" style="1" customWidth="1"/>
    <col min="9223" max="9223" width="16.75" style="1" customWidth="1"/>
    <col min="9224" max="9472" width="9" style="1"/>
    <col min="9473" max="9473" width="4.5" style="1" customWidth="1"/>
    <col min="9474" max="9474" width="35.125" style="1" customWidth="1"/>
    <col min="9475" max="9475" width="5" style="1" customWidth="1"/>
    <col min="9476" max="9476" width="2.25" style="1" customWidth="1"/>
    <col min="9477" max="9477" width="6.75" style="1" customWidth="1"/>
    <col min="9478" max="9478" width="9.375" style="1" customWidth="1"/>
    <col min="9479" max="9479" width="16.75" style="1" customWidth="1"/>
    <col min="9480" max="9728" width="9" style="1"/>
    <col min="9729" max="9729" width="4.5" style="1" customWidth="1"/>
    <col min="9730" max="9730" width="35.125" style="1" customWidth="1"/>
    <col min="9731" max="9731" width="5" style="1" customWidth="1"/>
    <col min="9732" max="9732" width="2.25" style="1" customWidth="1"/>
    <col min="9733" max="9733" width="6.75" style="1" customWidth="1"/>
    <col min="9734" max="9734" width="9.375" style="1" customWidth="1"/>
    <col min="9735" max="9735" width="16.75" style="1" customWidth="1"/>
    <col min="9736" max="9984" width="9" style="1"/>
    <col min="9985" max="9985" width="4.5" style="1" customWidth="1"/>
    <col min="9986" max="9986" width="35.125" style="1" customWidth="1"/>
    <col min="9987" max="9987" width="5" style="1" customWidth="1"/>
    <col min="9988" max="9988" width="2.25" style="1" customWidth="1"/>
    <col min="9989" max="9989" width="6.75" style="1" customWidth="1"/>
    <col min="9990" max="9990" width="9.375" style="1" customWidth="1"/>
    <col min="9991" max="9991" width="16.75" style="1" customWidth="1"/>
    <col min="9992" max="10240" width="9" style="1"/>
    <col min="10241" max="10241" width="4.5" style="1" customWidth="1"/>
    <col min="10242" max="10242" width="35.125" style="1" customWidth="1"/>
    <col min="10243" max="10243" width="5" style="1" customWidth="1"/>
    <col min="10244" max="10244" width="2.25" style="1" customWidth="1"/>
    <col min="10245" max="10245" width="6.75" style="1" customWidth="1"/>
    <col min="10246" max="10246" width="9.375" style="1" customWidth="1"/>
    <col min="10247" max="10247" width="16.75" style="1" customWidth="1"/>
    <col min="10248" max="10496" width="9" style="1"/>
    <col min="10497" max="10497" width="4.5" style="1" customWidth="1"/>
    <col min="10498" max="10498" width="35.125" style="1" customWidth="1"/>
    <col min="10499" max="10499" width="5" style="1" customWidth="1"/>
    <col min="10500" max="10500" width="2.25" style="1" customWidth="1"/>
    <col min="10501" max="10501" width="6.75" style="1" customWidth="1"/>
    <col min="10502" max="10502" width="9.375" style="1" customWidth="1"/>
    <col min="10503" max="10503" width="16.75" style="1" customWidth="1"/>
    <col min="10504" max="10752" width="9" style="1"/>
    <col min="10753" max="10753" width="4.5" style="1" customWidth="1"/>
    <col min="10754" max="10754" width="35.125" style="1" customWidth="1"/>
    <col min="10755" max="10755" width="5" style="1" customWidth="1"/>
    <col min="10756" max="10756" width="2.25" style="1" customWidth="1"/>
    <col min="10757" max="10757" width="6.75" style="1" customWidth="1"/>
    <col min="10758" max="10758" width="9.375" style="1" customWidth="1"/>
    <col min="10759" max="10759" width="16.75" style="1" customWidth="1"/>
    <col min="10760" max="11008" width="9" style="1"/>
    <col min="11009" max="11009" width="4.5" style="1" customWidth="1"/>
    <col min="11010" max="11010" width="35.125" style="1" customWidth="1"/>
    <col min="11011" max="11011" width="5" style="1" customWidth="1"/>
    <col min="11012" max="11012" width="2.25" style="1" customWidth="1"/>
    <col min="11013" max="11013" width="6.75" style="1" customWidth="1"/>
    <col min="11014" max="11014" width="9.375" style="1" customWidth="1"/>
    <col min="11015" max="11015" width="16.75" style="1" customWidth="1"/>
    <col min="11016" max="11264" width="9" style="1"/>
    <col min="11265" max="11265" width="4.5" style="1" customWidth="1"/>
    <col min="11266" max="11266" width="35.125" style="1" customWidth="1"/>
    <col min="11267" max="11267" width="5" style="1" customWidth="1"/>
    <col min="11268" max="11268" width="2.25" style="1" customWidth="1"/>
    <col min="11269" max="11269" width="6.75" style="1" customWidth="1"/>
    <col min="11270" max="11270" width="9.375" style="1" customWidth="1"/>
    <col min="11271" max="11271" width="16.75" style="1" customWidth="1"/>
    <col min="11272" max="11520" width="9" style="1"/>
    <col min="11521" max="11521" width="4.5" style="1" customWidth="1"/>
    <col min="11522" max="11522" width="35.125" style="1" customWidth="1"/>
    <col min="11523" max="11523" width="5" style="1" customWidth="1"/>
    <col min="11524" max="11524" width="2.25" style="1" customWidth="1"/>
    <col min="11525" max="11525" width="6.75" style="1" customWidth="1"/>
    <col min="11526" max="11526" width="9.375" style="1" customWidth="1"/>
    <col min="11527" max="11527" width="16.75" style="1" customWidth="1"/>
    <col min="11528" max="11776" width="9" style="1"/>
    <col min="11777" max="11777" width="4.5" style="1" customWidth="1"/>
    <col min="11778" max="11778" width="35.125" style="1" customWidth="1"/>
    <col min="11779" max="11779" width="5" style="1" customWidth="1"/>
    <col min="11780" max="11780" width="2.25" style="1" customWidth="1"/>
    <col min="11781" max="11781" width="6.75" style="1" customWidth="1"/>
    <col min="11782" max="11782" width="9.375" style="1" customWidth="1"/>
    <col min="11783" max="11783" width="16.75" style="1" customWidth="1"/>
    <col min="11784" max="12032" width="9" style="1"/>
    <col min="12033" max="12033" width="4.5" style="1" customWidth="1"/>
    <col min="12034" max="12034" width="35.125" style="1" customWidth="1"/>
    <col min="12035" max="12035" width="5" style="1" customWidth="1"/>
    <col min="12036" max="12036" width="2.25" style="1" customWidth="1"/>
    <col min="12037" max="12037" width="6.75" style="1" customWidth="1"/>
    <col min="12038" max="12038" width="9.375" style="1" customWidth="1"/>
    <col min="12039" max="12039" width="16.75" style="1" customWidth="1"/>
    <col min="12040" max="12288" width="9" style="1"/>
    <col min="12289" max="12289" width="4.5" style="1" customWidth="1"/>
    <col min="12290" max="12290" width="35.125" style="1" customWidth="1"/>
    <col min="12291" max="12291" width="5" style="1" customWidth="1"/>
    <col min="12292" max="12292" width="2.25" style="1" customWidth="1"/>
    <col min="12293" max="12293" width="6.75" style="1" customWidth="1"/>
    <col min="12294" max="12294" width="9.375" style="1" customWidth="1"/>
    <col min="12295" max="12295" width="16.75" style="1" customWidth="1"/>
    <col min="12296" max="12544" width="9" style="1"/>
    <col min="12545" max="12545" width="4.5" style="1" customWidth="1"/>
    <col min="12546" max="12546" width="35.125" style="1" customWidth="1"/>
    <col min="12547" max="12547" width="5" style="1" customWidth="1"/>
    <col min="12548" max="12548" width="2.25" style="1" customWidth="1"/>
    <col min="12549" max="12549" width="6.75" style="1" customWidth="1"/>
    <col min="12550" max="12550" width="9.375" style="1" customWidth="1"/>
    <col min="12551" max="12551" width="16.75" style="1" customWidth="1"/>
    <col min="12552" max="12800" width="9" style="1"/>
    <col min="12801" max="12801" width="4.5" style="1" customWidth="1"/>
    <col min="12802" max="12802" width="35.125" style="1" customWidth="1"/>
    <col min="12803" max="12803" width="5" style="1" customWidth="1"/>
    <col min="12804" max="12804" width="2.25" style="1" customWidth="1"/>
    <col min="12805" max="12805" width="6.75" style="1" customWidth="1"/>
    <col min="12806" max="12806" width="9.375" style="1" customWidth="1"/>
    <col min="12807" max="12807" width="16.75" style="1" customWidth="1"/>
    <col min="12808" max="13056" width="9" style="1"/>
    <col min="13057" max="13057" width="4.5" style="1" customWidth="1"/>
    <col min="13058" max="13058" width="35.125" style="1" customWidth="1"/>
    <col min="13059" max="13059" width="5" style="1" customWidth="1"/>
    <col min="13060" max="13060" width="2.25" style="1" customWidth="1"/>
    <col min="13061" max="13061" width="6.75" style="1" customWidth="1"/>
    <col min="13062" max="13062" width="9.375" style="1" customWidth="1"/>
    <col min="13063" max="13063" width="16.75" style="1" customWidth="1"/>
    <col min="13064" max="13312" width="9" style="1"/>
    <col min="13313" max="13313" width="4.5" style="1" customWidth="1"/>
    <col min="13314" max="13314" width="35.125" style="1" customWidth="1"/>
    <col min="13315" max="13315" width="5" style="1" customWidth="1"/>
    <col min="13316" max="13316" width="2.25" style="1" customWidth="1"/>
    <col min="13317" max="13317" width="6.75" style="1" customWidth="1"/>
    <col min="13318" max="13318" width="9.375" style="1" customWidth="1"/>
    <col min="13319" max="13319" width="16.75" style="1" customWidth="1"/>
    <col min="13320" max="13568" width="9" style="1"/>
    <col min="13569" max="13569" width="4.5" style="1" customWidth="1"/>
    <col min="13570" max="13570" width="35.125" style="1" customWidth="1"/>
    <col min="13571" max="13571" width="5" style="1" customWidth="1"/>
    <col min="13572" max="13572" width="2.25" style="1" customWidth="1"/>
    <col min="13573" max="13573" width="6.75" style="1" customWidth="1"/>
    <col min="13574" max="13574" width="9.375" style="1" customWidth="1"/>
    <col min="13575" max="13575" width="16.75" style="1" customWidth="1"/>
    <col min="13576" max="13824" width="9" style="1"/>
    <col min="13825" max="13825" width="4.5" style="1" customWidth="1"/>
    <col min="13826" max="13826" width="35.125" style="1" customWidth="1"/>
    <col min="13827" max="13827" width="5" style="1" customWidth="1"/>
    <col min="13828" max="13828" width="2.25" style="1" customWidth="1"/>
    <col min="13829" max="13829" width="6.75" style="1" customWidth="1"/>
    <col min="13830" max="13830" width="9.375" style="1" customWidth="1"/>
    <col min="13831" max="13831" width="16.75" style="1" customWidth="1"/>
    <col min="13832" max="14080" width="9" style="1"/>
    <col min="14081" max="14081" width="4.5" style="1" customWidth="1"/>
    <col min="14082" max="14082" width="35.125" style="1" customWidth="1"/>
    <col min="14083" max="14083" width="5" style="1" customWidth="1"/>
    <col min="14084" max="14084" width="2.25" style="1" customWidth="1"/>
    <col min="14085" max="14085" width="6.75" style="1" customWidth="1"/>
    <col min="14086" max="14086" width="9.375" style="1" customWidth="1"/>
    <col min="14087" max="14087" width="16.75" style="1" customWidth="1"/>
    <col min="14088" max="14336" width="9" style="1"/>
    <col min="14337" max="14337" width="4.5" style="1" customWidth="1"/>
    <col min="14338" max="14338" width="35.125" style="1" customWidth="1"/>
    <col min="14339" max="14339" width="5" style="1" customWidth="1"/>
    <col min="14340" max="14340" width="2.25" style="1" customWidth="1"/>
    <col min="14341" max="14341" width="6.75" style="1" customWidth="1"/>
    <col min="14342" max="14342" width="9.375" style="1" customWidth="1"/>
    <col min="14343" max="14343" width="16.75" style="1" customWidth="1"/>
    <col min="14344" max="14592" width="9" style="1"/>
    <col min="14593" max="14593" width="4.5" style="1" customWidth="1"/>
    <col min="14594" max="14594" width="35.125" style="1" customWidth="1"/>
    <col min="14595" max="14595" width="5" style="1" customWidth="1"/>
    <col min="14596" max="14596" width="2.25" style="1" customWidth="1"/>
    <col min="14597" max="14597" width="6.75" style="1" customWidth="1"/>
    <col min="14598" max="14598" width="9.375" style="1" customWidth="1"/>
    <col min="14599" max="14599" width="16.75" style="1" customWidth="1"/>
    <col min="14600" max="14848" width="9" style="1"/>
    <col min="14849" max="14849" width="4.5" style="1" customWidth="1"/>
    <col min="14850" max="14850" width="35.125" style="1" customWidth="1"/>
    <col min="14851" max="14851" width="5" style="1" customWidth="1"/>
    <col min="14852" max="14852" width="2.25" style="1" customWidth="1"/>
    <col min="14853" max="14853" width="6.75" style="1" customWidth="1"/>
    <col min="14854" max="14854" width="9.375" style="1" customWidth="1"/>
    <col min="14855" max="14855" width="16.75" style="1" customWidth="1"/>
    <col min="14856" max="15104" width="9" style="1"/>
    <col min="15105" max="15105" width="4.5" style="1" customWidth="1"/>
    <col min="15106" max="15106" width="35.125" style="1" customWidth="1"/>
    <col min="15107" max="15107" width="5" style="1" customWidth="1"/>
    <col min="15108" max="15108" width="2.25" style="1" customWidth="1"/>
    <col min="15109" max="15109" width="6.75" style="1" customWidth="1"/>
    <col min="15110" max="15110" width="9.375" style="1" customWidth="1"/>
    <col min="15111" max="15111" width="16.75" style="1" customWidth="1"/>
    <col min="15112" max="15360" width="9" style="1"/>
    <col min="15361" max="15361" width="4.5" style="1" customWidth="1"/>
    <col min="15362" max="15362" width="35.125" style="1" customWidth="1"/>
    <col min="15363" max="15363" width="5" style="1" customWidth="1"/>
    <col min="15364" max="15364" width="2.25" style="1" customWidth="1"/>
    <col min="15365" max="15365" width="6.75" style="1" customWidth="1"/>
    <col min="15366" max="15366" width="9.375" style="1" customWidth="1"/>
    <col min="15367" max="15367" width="16.75" style="1" customWidth="1"/>
    <col min="15368" max="15616" width="9" style="1"/>
    <col min="15617" max="15617" width="4.5" style="1" customWidth="1"/>
    <col min="15618" max="15618" width="35.125" style="1" customWidth="1"/>
    <col min="15619" max="15619" width="5" style="1" customWidth="1"/>
    <col min="15620" max="15620" width="2.25" style="1" customWidth="1"/>
    <col min="15621" max="15621" width="6.75" style="1" customWidth="1"/>
    <col min="15622" max="15622" width="9.375" style="1" customWidth="1"/>
    <col min="15623" max="15623" width="16.75" style="1" customWidth="1"/>
    <col min="15624" max="15872" width="9" style="1"/>
    <col min="15873" max="15873" width="4.5" style="1" customWidth="1"/>
    <col min="15874" max="15874" width="35.125" style="1" customWidth="1"/>
    <col min="15875" max="15875" width="5" style="1" customWidth="1"/>
    <col min="15876" max="15876" width="2.25" style="1" customWidth="1"/>
    <col min="15877" max="15877" width="6.75" style="1" customWidth="1"/>
    <col min="15878" max="15878" width="9.375" style="1" customWidth="1"/>
    <col min="15879" max="15879" width="16.75" style="1" customWidth="1"/>
    <col min="15880" max="16128" width="9" style="1"/>
    <col min="16129" max="16129" width="4.5" style="1" customWidth="1"/>
    <col min="16130" max="16130" width="35.125" style="1" customWidth="1"/>
    <col min="16131" max="16131" width="5" style="1" customWidth="1"/>
    <col min="16132" max="16132" width="2.25" style="1" customWidth="1"/>
    <col min="16133" max="16133" width="6.75" style="1" customWidth="1"/>
    <col min="16134" max="16134" width="9.375" style="1" customWidth="1"/>
    <col min="16135" max="16135" width="16.75" style="1" customWidth="1"/>
    <col min="16136" max="16384" width="9" style="1"/>
  </cols>
  <sheetData>
    <row r="1" spans="1:7">
      <c r="C1" s="4"/>
    </row>
    <row r="2" spans="1:7" ht="18">
      <c r="B2" s="14" t="s">
        <v>137</v>
      </c>
    </row>
    <row r="3" spans="1:7" ht="18">
      <c r="B3" s="14"/>
    </row>
    <row r="4" spans="1:7" ht="38.25">
      <c r="A4" s="9">
        <v>1</v>
      </c>
      <c r="B4" s="7" t="s">
        <v>141</v>
      </c>
      <c r="C4" s="1"/>
      <c r="E4" s="1"/>
      <c r="F4" s="1"/>
      <c r="G4" s="1"/>
    </row>
    <row r="5" spans="1:7" ht="14.25">
      <c r="B5" s="7" t="s">
        <v>138</v>
      </c>
      <c r="C5" s="8" t="s">
        <v>18</v>
      </c>
      <c r="D5" s="3"/>
      <c r="E5" s="90">
        <v>4</v>
      </c>
      <c r="G5" s="159">
        <f>SUM(F5*E5)</f>
        <v>0</v>
      </c>
    </row>
    <row r="6" spans="1:7" ht="14.25">
      <c r="B6" s="7"/>
      <c r="D6" s="3"/>
      <c r="G6" s="159"/>
    </row>
    <row r="7" spans="1:7" ht="30" customHeight="1">
      <c r="A7" s="9">
        <v>2</v>
      </c>
      <c r="B7" s="26" t="s">
        <v>139</v>
      </c>
      <c r="C7" s="8" t="s">
        <v>18</v>
      </c>
      <c r="D7" s="3"/>
      <c r="E7" s="90">
        <v>1</v>
      </c>
      <c r="G7" s="159">
        <f>SUM(F7*E7)</f>
        <v>0</v>
      </c>
    </row>
    <row r="8" spans="1:7" ht="14.25">
      <c r="B8" s="7"/>
      <c r="D8" s="3"/>
      <c r="G8" s="159"/>
    </row>
    <row r="9" spans="1:7" ht="14.25">
      <c r="B9" s="7"/>
      <c r="D9" s="3"/>
      <c r="G9" s="159"/>
    </row>
    <row r="10" spans="1:7" ht="18.75">
      <c r="A10" s="160"/>
      <c r="B10" s="161" t="s">
        <v>140</v>
      </c>
      <c r="C10" s="30"/>
      <c r="D10" s="31"/>
      <c r="E10" s="32"/>
      <c r="F10" s="33"/>
      <c r="G10" s="162">
        <f>SUM(G5:G9)</f>
        <v>0</v>
      </c>
    </row>
    <row r="11" spans="1:7" ht="14.25">
      <c r="B11" s="7"/>
      <c r="D11" s="3"/>
      <c r="G11" s="12"/>
    </row>
    <row r="12" spans="1:7" ht="14.25">
      <c r="B12" s="7"/>
      <c r="D12" s="3"/>
      <c r="G12" s="12"/>
    </row>
    <row r="13" spans="1:7" ht="14.25">
      <c r="B13" s="7"/>
      <c r="D13" s="3"/>
      <c r="G13" s="12"/>
    </row>
    <row r="14" spans="1:7" ht="14.25">
      <c r="B14" s="7"/>
      <c r="D14" s="3"/>
      <c r="G14" s="12"/>
    </row>
    <row r="15" spans="1:7" ht="14.25">
      <c r="B15" s="7"/>
      <c r="D15" s="3"/>
      <c r="G15" s="12"/>
    </row>
    <row r="16" spans="1:7" ht="14.25">
      <c r="B16" s="7"/>
      <c r="D16" s="3"/>
      <c r="G16" s="12"/>
    </row>
  </sheetData>
  <pageMargins left="0.98425196850393704" right="0.19685039370078741" top="0.98425196850393704" bottom="0.98425196850393704" header="0.19685039370078741" footer="0.19685039370078741"/>
  <pageSetup paperSize="9" orientation="portrait" horizontalDpi="300" verticalDpi="300" r:id="rId1"/>
  <headerFooter alignWithMargins="0">
    <oddHeader>&amp;L&amp;D
&amp;CPROJEKT-INVEST d.o.o.&amp;R&amp;A</oddHeader>
    <oddFooter>&amp;L]&amp;C&amp;F&amp;R&amp;P</oddFooter>
  </headerFooter>
</worksheet>
</file>

<file path=xl/worksheets/sheet11.xml><?xml version="1.0" encoding="utf-8"?>
<worksheet xmlns="http://schemas.openxmlformats.org/spreadsheetml/2006/main" xmlns:r="http://schemas.openxmlformats.org/officeDocument/2006/relationships">
  <sheetPr codeName="List21"/>
  <dimension ref="A1:G16"/>
  <sheetViews>
    <sheetView workbookViewId="0">
      <selection activeCell="G10" sqref="G10"/>
    </sheetView>
  </sheetViews>
  <sheetFormatPr defaultColWidth="9" defaultRowHeight="12.75"/>
  <cols>
    <col min="1" max="1" width="4.5" style="9" customWidth="1"/>
    <col min="2" max="2" width="35.125" style="1" customWidth="1"/>
    <col min="3" max="3" width="5" style="8" customWidth="1"/>
    <col min="4" max="4" width="2.25" style="1" customWidth="1"/>
    <col min="5" max="5" width="6.75" style="4" customWidth="1"/>
    <col min="6" max="6" width="10.125" style="4" customWidth="1"/>
    <col min="7" max="7" width="17.625" style="5" customWidth="1"/>
    <col min="8" max="16384" width="9" style="1"/>
  </cols>
  <sheetData>
    <row r="1" spans="1:7" ht="15.75">
      <c r="A1" s="29">
        <v>11</v>
      </c>
      <c r="B1" s="10" t="s">
        <v>17</v>
      </c>
    </row>
    <row r="2" spans="1:7" s="2" customFormat="1">
      <c r="A2" s="9"/>
      <c r="B2" s="11"/>
      <c r="C2" s="8"/>
      <c r="D2" s="1"/>
      <c r="E2" s="4"/>
      <c r="F2" s="4"/>
      <c r="G2" s="5"/>
    </row>
    <row r="3" spans="1:7" ht="14.25">
      <c r="A3" s="61" t="s">
        <v>32</v>
      </c>
      <c r="B3" s="7" t="s">
        <v>9</v>
      </c>
      <c r="C3" s="8" t="s">
        <v>10</v>
      </c>
      <c r="D3" s="3"/>
      <c r="E3" s="4">
        <v>5</v>
      </c>
    </row>
    <row r="4" spans="1:7" ht="14.25">
      <c r="A4" s="61"/>
      <c r="B4" s="7"/>
      <c r="D4" s="3"/>
    </row>
    <row r="5" spans="1:7" ht="14.25">
      <c r="A5" s="61" t="s">
        <v>61</v>
      </c>
      <c r="B5" s="7" t="s">
        <v>64</v>
      </c>
      <c r="C5" s="8" t="s">
        <v>18</v>
      </c>
      <c r="D5" s="3"/>
      <c r="E5" s="4">
        <v>1</v>
      </c>
    </row>
    <row r="6" spans="1:7" ht="14.25">
      <c r="A6" s="61"/>
      <c r="B6" s="7"/>
      <c r="D6" s="3"/>
    </row>
    <row r="7" spans="1:7" ht="25.5">
      <c r="A7" s="61" t="s">
        <v>33</v>
      </c>
      <c r="B7" s="7" t="s">
        <v>132</v>
      </c>
      <c r="D7" s="3"/>
    </row>
    <row r="8" spans="1:7" ht="14.25">
      <c r="A8" s="61"/>
      <c r="B8" s="158" t="s">
        <v>133</v>
      </c>
      <c r="C8" s="1" t="s">
        <v>136</v>
      </c>
      <c r="D8" s="3"/>
      <c r="E8" s="4">
        <v>30</v>
      </c>
    </row>
    <row r="9" spans="1:7" ht="14.25">
      <c r="A9" s="61"/>
      <c r="B9" s="158" t="s">
        <v>134</v>
      </c>
      <c r="C9" s="1" t="s">
        <v>136</v>
      </c>
      <c r="D9" s="3"/>
      <c r="E9" s="4">
        <v>30</v>
      </c>
    </row>
    <row r="10" spans="1:7" ht="14.25">
      <c r="A10" s="61"/>
      <c r="B10" s="158" t="s">
        <v>135</v>
      </c>
      <c r="C10" s="1" t="s">
        <v>136</v>
      </c>
      <c r="D10" s="3"/>
      <c r="E10" s="4">
        <v>20</v>
      </c>
    </row>
    <row r="11" spans="1:7" ht="14.25">
      <c r="A11" s="21"/>
      <c r="B11" s="15"/>
      <c r="C11" s="16"/>
      <c r="D11" s="17"/>
      <c r="E11" s="18"/>
      <c r="F11" s="18"/>
      <c r="G11" s="19"/>
    </row>
    <row r="12" spans="1:7" ht="18.75">
      <c r="A12" s="37"/>
      <c r="B12" s="34" t="s">
        <v>11</v>
      </c>
      <c r="C12" s="30"/>
      <c r="D12" s="31"/>
      <c r="E12" s="32"/>
      <c r="F12" s="33"/>
      <c r="G12" s="36"/>
    </row>
    <row r="13" spans="1:7">
      <c r="E13" s="4" t="s">
        <v>13</v>
      </c>
      <c r="F13" s="4" t="s">
        <v>13</v>
      </c>
      <c r="G13" s="5" t="s">
        <v>13</v>
      </c>
    </row>
    <row r="14" spans="1:7">
      <c r="G14" s="5" t="s">
        <v>13</v>
      </c>
    </row>
    <row r="15" spans="1:7" ht="14.25">
      <c r="B15" s="7"/>
      <c r="D15" s="3"/>
      <c r="G15" s="5" t="s">
        <v>13</v>
      </c>
    </row>
    <row r="16" spans="1:7">
      <c r="G16" s="5" t="s">
        <v>13</v>
      </c>
    </row>
  </sheetData>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12.xml><?xml version="1.0" encoding="utf-8"?>
<worksheet xmlns="http://schemas.openxmlformats.org/spreadsheetml/2006/main" xmlns:r="http://schemas.openxmlformats.org/officeDocument/2006/relationships">
  <sheetPr codeName="List22"/>
  <dimension ref="A1:G23"/>
  <sheetViews>
    <sheetView workbookViewId="0">
      <selection activeCell="B19" sqref="B19"/>
    </sheetView>
  </sheetViews>
  <sheetFormatPr defaultColWidth="9" defaultRowHeight="12.75"/>
  <cols>
    <col min="1" max="1" width="4.5" style="9" customWidth="1"/>
    <col min="2" max="2" width="35.125" style="1" customWidth="1"/>
    <col min="3" max="3" width="5" style="8" customWidth="1"/>
    <col min="4" max="4" width="2.25" style="1" customWidth="1"/>
    <col min="5" max="5" width="6.75" style="4" customWidth="1"/>
    <col min="6" max="6" width="5.875" style="4" customWidth="1"/>
    <col min="7" max="7" width="19.75" style="5" customWidth="1"/>
    <col min="8" max="16384" width="9" style="1"/>
  </cols>
  <sheetData>
    <row r="1" spans="1:7" ht="18.75">
      <c r="B1" s="49" t="s">
        <v>15</v>
      </c>
    </row>
    <row r="2" spans="1:7">
      <c r="B2" s="11"/>
    </row>
    <row r="3" spans="1:7" ht="18">
      <c r="B3" s="14" t="str">
        <f>+'Pripravljalna dela'!B2</f>
        <v>Pripravljalna dela:</v>
      </c>
    </row>
    <row r="4" spans="1:7" s="2" customFormat="1" ht="18">
      <c r="A4" s="63"/>
      <c r="B4" s="14" t="str">
        <f>+'Zidarska dela'!B2</f>
        <v>Zidarska dela:</v>
      </c>
      <c r="C4" s="8"/>
      <c r="E4" s="6"/>
      <c r="F4" s="6"/>
      <c r="G4" s="25"/>
    </row>
    <row r="5" spans="1:7" s="2" customFormat="1" ht="18">
      <c r="A5" s="63"/>
      <c r="B5" s="14" t="str">
        <f>+'Tesarska dela'!B2</f>
        <v>Tesarska dela:</v>
      </c>
      <c r="C5" s="8"/>
      <c r="E5" s="6"/>
      <c r="F5" s="6"/>
      <c r="G5" s="25"/>
    </row>
    <row r="6" spans="1:7" ht="18">
      <c r="A6" s="63"/>
      <c r="B6" s="13" t="str">
        <f>+'Okna vrata'!B2</f>
        <v>Vrata in okna:</v>
      </c>
      <c r="D6" s="3"/>
      <c r="G6" s="25"/>
    </row>
    <row r="7" spans="1:7" ht="18">
      <c r="A7" s="63"/>
      <c r="B7" s="13" t="str">
        <f>+'Suhomontažna dela'!B2</f>
        <v>Suhomontažna dela</v>
      </c>
      <c r="D7" s="3"/>
      <c r="G7" s="25"/>
    </row>
    <row r="8" spans="1:7" ht="18">
      <c r="A8" s="63"/>
      <c r="B8" s="14" t="str">
        <f>+'Slikoplesk. dela'!B2</f>
        <v>Slikopleskarska dela:</v>
      </c>
      <c r="G8" s="25"/>
    </row>
    <row r="9" spans="1:7" ht="18">
      <c r="A9" s="63"/>
      <c r="B9" s="14" t="str">
        <f>+'Tlakarska dela'!B10</f>
        <v>Tlakarska dela:</v>
      </c>
      <c r="G9" s="25"/>
    </row>
    <row r="10" spans="1:7" ht="18">
      <c r="A10" s="63"/>
      <c r="B10" s="14" t="str">
        <f>+'Keramičarska dela'!B10</f>
        <v>Keramičarska dela:</v>
      </c>
      <c r="G10" s="25"/>
    </row>
    <row r="11" spans="1:7" ht="18">
      <c r="A11" s="63"/>
      <c r="B11" s="14" t="str">
        <f>+'Požarna zaščita'!B2</f>
        <v>Požarna zaščita:</v>
      </c>
      <c r="G11" s="25"/>
    </row>
    <row r="12" spans="1:7" ht="18">
      <c r="A12" s="63"/>
      <c r="B12" s="14" t="str">
        <f>+'Nepredvidena dela'!B1</f>
        <v>Nepredvidena dela:</v>
      </c>
      <c r="G12" s="25"/>
    </row>
    <row r="13" spans="1:7" ht="18">
      <c r="B13" s="54" t="s">
        <v>1</v>
      </c>
      <c r="C13" s="55"/>
      <c r="D13" s="58"/>
      <c r="E13" s="57"/>
      <c r="F13" s="57"/>
      <c r="G13" s="52"/>
    </row>
    <row r="14" spans="1:7" ht="18">
      <c r="B14" s="42"/>
      <c r="C14" s="22"/>
      <c r="D14" s="23"/>
      <c r="E14" s="24"/>
      <c r="F14" s="24"/>
      <c r="G14" s="25"/>
    </row>
    <row r="15" spans="1:7" ht="15.75">
      <c r="B15" s="40" t="s">
        <v>20</v>
      </c>
      <c r="G15" s="25"/>
    </row>
    <row r="16" spans="1:7" ht="18">
      <c r="B16" s="13"/>
      <c r="G16" s="20"/>
    </row>
    <row r="17" spans="1:7" ht="18.75">
      <c r="B17" s="54" t="s">
        <v>8</v>
      </c>
      <c r="C17" s="55"/>
      <c r="D17" s="56"/>
      <c r="E17" s="57"/>
      <c r="F17" s="57"/>
      <c r="G17" s="53"/>
    </row>
    <row r="18" spans="1:7" ht="18.75">
      <c r="B18" s="42"/>
      <c r="C18" s="22"/>
      <c r="D18" s="43"/>
      <c r="E18" s="24"/>
      <c r="F18" s="24"/>
      <c r="G18" s="44"/>
    </row>
    <row r="19" spans="1:7" ht="18.75">
      <c r="B19" s="42"/>
      <c r="C19" s="22"/>
      <c r="D19" s="43"/>
      <c r="E19" s="24"/>
      <c r="F19" s="24"/>
      <c r="G19" s="44"/>
    </row>
    <row r="20" spans="1:7" ht="18.75">
      <c r="B20" s="42"/>
      <c r="C20" s="22"/>
      <c r="D20" s="43"/>
      <c r="E20" s="24"/>
      <c r="F20" s="24"/>
      <c r="G20" s="44"/>
    </row>
    <row r="21" spans="1:7">
      <c r="B21" s="39" t="s">
        <v>2</v>
      </c>
    </row>
    <row r="22" spans="1:7" ht="15.75" customHeight="1">
      <c r="A22" s="9" t="s">
        <v>23</v>
      </c>
      <c r="B22" s="11" t="s">
        <v>3</v>
      </c>
    </row>
    <row r="23" spans="1:7">
      <c r="A23" s="9" t="s">
        <v>23</v>
      </c>
      <c r="B23" s="45" t="s">
        <v>7</v>
      </c>
      <c r="C23" s="46"/>
      <c r="D23" s="45"/>
      <c r="E23" s="47"/>
      <c r="F23" s="47"/>
      <c r="G23" s="48"/>
    </row>
  </sheetData>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2.xml><?xml version="1.0" encoding="utf-8"?>
<worksheet xmlns="http://schemas.openxmlformats.org/spreadsheetml/2006/main" xmlns:r="http://schemas.openxmlformats.org/officeDocument/2006/relationships">
  <dimension ref="A1:G45"/>
  <sheetViews>
    <sheetView workbookViewId="0">
      <selection activeCell="I29" sqref="I29"/>
    </sheetView>
  </sheetViews>
  <sheetFormatPr defaultColWidth="9" defaultRowHeight="12.75"/>
  <cols>
    <col min="1" max="1" width="5.375" style="9" customWidth="1"/>
    <col min="2" max="2" width="35.125" style="26" customWidth="1"/>
    <col min="3" max="3" width="5" style="8" customWidth="1"/>
    <col min="4" max="4" width="2.25" style="1" customWidth="1"/>
    <col min="5" max="5" width="8.375" style="4" customWidth="1"/>
    <col min="6" max="6" width="10.125" style="4" customWidth="1"/>
    <col min="7" max="7" width="7.125" style="5" customWidth="1"/>
    <col min="8" max="16384" width="9" style="1"/>
  </cols>
  <sheetData>
    <row r="1" spans="1:7">
      <c r="A1" s="29"/>
      <c r="B1" s="35"/>
      <c r="C1" s="4"/>
    </row>
    <row r="2" spans="1:7" ht="15.75">
      <c r="A2" s="29"/>
      <c r="B2" s="38" t="s">
        <v>68</v>
      </c>
      <c r="C2" s="4"/>
    </row>
    <row r="3" spans="1:7" ht="16.5" customHeight="1">
      <c r="A3" s="60"/>
      <c r="B3" s="51"/>
      <c r="C3" s="98"/>
      <c r="D3" s="98"/>
      <c r="F3" s="98"/>
      <c r="G3" s="98"/>
    </row>
    <row r="4" spans="1:7" ht="16.5" customHeight="1">
      <c r="A4" s="75"/>
      <c r="B4" s="27"/>
      <c r="D4" s="3"/>
      <c r="E4" s="59"/>
      <c r="F4" s="98"/>
      <c r="G4" s="98"/>
    </row>
    <row r="5" spans="1:7" ht="63.75">
      <c r="A5" s="74">
        <v>1</v>
      </c>
      <c r="B5" s="27" t="s">
        <v>107</v>
      </c>
      <c r="C5" s="98"/>
      <c r="D5" s="94" t="s">
        <v>18</v>
      </c>
      <c r="F5" s="95">
        <v>3</v>
      </c>
      <c r="G5" s="98"/>
    </row>
    <row r="6" spans="1:7" ht="16.5">
      <c r="A6" s="74"/>
      <c r="C6" s="66"/>
      <c r="D6" s="69"/>
      <c r="E6" s="67"/>
      <c r="F6" s="68"/>
      <c r="G6" s="98"/>
    </row>
    <row r="7" spans="1:7" ht="16.5">
      <c r="A7" s="74"/>
      <c r="C7" s="66"/>
      <c r="D7" s="69"/>
      <c r="E7" s="67"/>
      <c r="F7" s="68"/>
      <c r="G7" s="98"/>
    </row>
    <row r="8" spans="1:7" ht="51">
      <c r="A8" s="74" t="s">
        <v>61</v>
      </c>
      <c r="B8" s="26" t="s">
        <v>77</v>
      </c>
      <c r="C8" s="66"/>
      <c r="D8" s="94" t="s">
        <v>18</v>
      </c>
      <c r="F8" s="95">
        <v>2</v>
      </c>
      <c r="G8" s="98"/>
    </row>
    <row r="9" spans="1:7" ht="16.5">
      <c r="A9" s="74"/>
      <c r="C9" s="66"/>
      <c r="D9" s="69"/>
      <c r="E9" s="67"/>
      <c r="F9" s="68"/>
      <c r="G9" s="98"/>
    </row>
    <row r="10" spans="1:7" ht="16.5">
      <c r="A10" s="74"/>
      <c r="C10" s="66"/>
      <c r="D10" s="69"/>
      <c r="E10" s="67"/>
      <c r="F10" s="68"/>
      <c r="G10" s="98"/>
    </row>
    <row r="11" spans="1:7" ht="76.5">
      <c r="A11" s="74" t="s">
        <v>33</v>
      </c>
      <c r="B11" s="26" t="s">
        <v>71</v>
      </c>
      <c r="C11" s="66"/>
      <c r="D11" s="69" t="s">
        <v>12</v>
      </c>
      <c r="E11" s="67">
        <v>3</v>
      </c>
      <c r="F11" s="104">
        <f>(2*0.7*2.4*0.45+2.3*0.3*0.45)*1.05</f>
        <v>1.9136250000000001</v>
      </c>
      <c r="G11" s="98"/>
    </row>
    <row r="12" spans="1:7" ht="16.5">
      <c r="A12" s="74"/>
      <c r="C12" s="66"/>
      <c r="D12" s="69"/>
      <c r="E12" s="67"/>
      <c r="F12" s="96"/>
      <c r="G12" s="98"/>
    </row>
    <row r="13" spans="1:7" ht="16.5">
      <c r="A13" s="74"/>
      <c r="C13" s="66"/>
      <c r="D13" s="69"/>
      <c r="E13" s="67"/>
      <c r="F13" s="96"/>
      <c r="G13" s="98"/>
    </row>
    <row r="14" spans="1:7" ht="38.25">
      <c r="A14" s="74">
        <v>4</v>
      </c>
      <c r="B14" s="26" t="s">
        <v>67</v>
      </c>
      <c r="C14" s="66"/>
      <c r="D14" s="69" t="s">
        <v>12</v>
      </c>
      <c r="E14" s="67">
        <v>2</v>
      </c>
      <c r="F14" s="104">
        <v>50</v>
      </c>
      <c r="G14" s="98"/>
    </row>
    <row r="15" spans="1:7" ht="16.5">
      <c r="A15" s="74"/>
      <c r="C15" s="66"/>
      <c r="D15" s="69"/>
      <c r="E15" s="67"/>
      <c r="F15" s="104"/>
      <c r="G15" s="98"/>
    </row>
    <row r="16" spans="1:7" ht="16.5">
      <c r="A16" s="74"/>
      <c r="C16" s="66"/>
      <c r="D16" s="69"/>
      <c r="E16" s="67"/>
      <c r="F16" s="104"/>
      <c r="G16" s="98"/>
    </row>
    <row r="17" spans="1:7" ht="63.75">
      <c r="A17" s="74">
        <v>5</v>
      </c>
      <c r="B17" s="26" t="s">
        <v>99</v>
      </c>
      <c r="C17" s="66"/>
      <c r="D17" s="69" t="s">
        <v>18</v>
      </c>
      <c r="E17" s="67"/>
      <c r="F17" s="104">
        <v>5</v>
      </c>
      <c r="G17" s="98"/>
    </row>
    <row r="18" spans="1:7" ht="16.5">
      <c r="A18" s="74"/>
      <c r="C18" s="66"/>
      <c r="D18" s="69"/>
      <c r="E18" s="67"/>
      <c r="F18" s="104"/>
      <c r="G18" s="98"/>
    </row>
    <row r="19" spans="1:7" ht="16.5">
      <c r="A19" s="74"/>
      <c r="C19" s="66"/>
      <c r="D19" s="69"/>
      <c r="E19" s="67"/>
      <c r="F19" s="104"/>
      <c r="G19" s="98"/>
    </row>
    <row r="20" spans="1:7" ht="102">
      <c r="A20" s="74">
        <v>6</v>
      </c>
      <c r="B20" s="26" t="s">
        <v>89</v>
      </c>
      <c r="C20" s="66"/>
      <c r="D20" s="69" t="s">
        <v>12</v>
      </c>
      <c r="E20" s="67">
        <v>2</v>
      </c>
      <c r="F20" s="104">
        <f>2*1.5*1.2</f>
        <v>3.5999999999999996</v>
      </c>
      <c r="G20" s="98"/>
    </row>
    <row r="21" spans="1:7" ht="16.5">
      <c r="A21" s="74"/>
      <c r="C21" s="66"/>
      <c r="D21" s="69"/>
      <c r="E21" s="67"/>
      <c r="F21" s="104"/>
      <c r="G21" s="98"/>
    </row>
    <row r="22" spans="1:7" ht="16.5">
      <c r="A22" s="74"/>
      <c r="C22" s="66"/>
      <c r="D22" s="69"/>
      <c r="E22" s="67"/>
      <c r="F22" s="104"/>
      <c r="G22" s="98"/>
    </row>
    <row r="23" spans="1:7" ht="51">
      <c r="A23" s="74">
        <v>7</v>
      </c>
      <c r="B23" s="26" t="s">
        <v>69</v>
      </c>
      <c r="C23" s="8" t="s">
        <v>12</v>
      </c>
      <c r="D23" s="3">
        <v>2</v>
      </c>
      <c r="E23" s="1"/>
      <c r="F23" s="90">
        <f>+'Zidarska dela'!F13</f>
        <v>189.19949999999994</v>
      </c>
      <c r="G23" s="98"/>
    </row>
    <row r="24" spans="1:7" ht="14.25">
      <c r="A24" s="1"/>
      <c r="B24" s="7"/>
      <c r="D24" s="3"/>
      <c r="F24" s="104"/>
      <c r="G24" s="98"/>
    </row>
    <row r="25" spans="1:7" ht="14.25">
      <c r="A25" s="1"/>
      <c r="B25" s="7"/>
      <c r="D25" s="3"/>
      <c r="F25" s="104"/>
      <c r="G25" s="98"/>
    </row>
    <row r="26" spans="1:7" ht="51">
      <c r="A26" s="74">
        <v>8</v>
      </c>
      <c r="B26" s="7" t="s">
        <v>70</v>
      </c>
      <c r="C26" s="8" t="s">
        <v>12</v>
      </c>
      <c r="D26" s="3">
        <v>2</v>
      </c>
      <c r="E26" s="1"/>
      <c r="F26" s="90">
        <f>52.2*1.05</f>
        <v>54.81</v>
      </c>
      <c r="G26" s="98"/>
    </row>
    <row r="27" spans="1:7" ht="16.5">
      <c r="A27" s="74"/>
      <c r="C27" s="66"/>
      <c r="D27" s="69"/>
      <c r="E27" s="67"/>
      <c r="F27" s="96"/>
      <c r="G27" s="98"/>
    </row>
    <row r="28" spans="1:7" ht="16.5">
      <c r="A28" s="74"/>
      <c r="C28" s="66"/>
      <c r="D28" s="69"/>
      <c r="E28" s="67"/>
      <c r="F28" s="96"/>
      <c r="G28" s="101"/>
    </row>
    <row r="29" spans="1:7" ht="63.75">
      <c r="A29" s="74">
        <v>9</v>
      </c>
      <c r="B29" s="26" t="s">
        <v>112</v>
      </c>
      <c r="C29" s="66"/>
      <c r="D29" s="8" t="s">
        <v>111</v>
      </c>
      <c r="E29" s="67"/>
      <c r="F29" s="96">
        <v>1</v>
      </c>
      <c r="G29" s="101"/>
    </row>
    <row r="30" spans="1:7" ht="16.5">
      <c r="A30" s="60"/>
      <c r="C30" s="66"/>
      <c r="D30" s="69"/>
      <c r="E30" s="67"/>
      <c r="F30" s="68"/>
      <c r="G30" s="98"/>
    </row>
    <row r="31" spans="1:7" ht="16.5">
      <c r="A31" s="60"/>
      <c r="C31" s="66"/>
      <c r="D31" s="69"/>
      <c r="E31" s="67"/>
      <c r="F31" s="68"/>
      <c r="G31" s="98"/>
    </row>
    <row r="32" spans="1:7" ht="18.75">
      <c r="A32" s="21"/>
      <c r="B32" s="41" t="s">
        <v>55</v>
      </c>
      <c r="C32" s="30"/>
      <c r="D32" s="31"/>
      <c r="E32" s="32"/>
      <c r="F32" s="82"/>
      <c r="G32" s="65"/>
    </row>
    <row r="33" spans="1:7" ht="15.75">
      <c r="A33" s="21"/>
      <c r="B33" s="78"/>
      <c r="C33" s="22"/>
      <c r="D33" s="43"/>
      <c r="E33" s="24"/>
      <c r="F33" s="81"/>
      <c r="G33" s="65"/>
    </row>
    <row r="34" spans="1:7">
      <c r="A34" s="1"/>
      <c r="B34" s="1"/>
      <c r="C34" s="1"/>
      <c r="E34" s="1"/>
    </row>
    <row r="35" spans="1:7">
      <c r="A35" s="1"/>
      <c r="B35" s="1"/>
      <c r="C35" s="1"/>
      <c r="E35" s="1"/>
    </row>
    <row r="36" spans="1:7">
      <c r="A36" s="1"/>
      <c r="B36" s="1"/>
      <c r="C36" s="1"/>
      <c r="E36" s="1"/>
    </row>
    <row r="37" spans="1:7">
      <c r="A37" s="1"/>
      <c r="B37" s="1"/>
      <c r="C37" s="1"/>
      <c r="E37" s="1"/>
    </row>
    <row r="38" spans="1:7">
      <c r="A38" s="1"/>
      <c r="B38" s="1"/>
      <c r="C38" s="1"/>
      <c r="E38" s="1"/>
    </row>
    <row r="39" spans="1:7">
      <c r="A39" s="1"/>
      <c r="B39" s="1"/>
      <c r="C39" s="1"/>
      <c r="E39" s="1"/>
    </row>
    <row r="40" spans="1:7">
      <c r="B40" s="1"/>
      <c r="C40" s="1"/>
      <c r="F40" s="5"/>
      <c r="G40" s="1"/>
    </row>
    <row r="41" spans="1:7">
      <c r="B41" s="1"/>
      <c r="C41" s="1"/>
      <c r="F41" s="5"/>
      <c r="G41" s="1"/>
    </row>
    <row r="42" spans="1:7">
      <c r="B42" s="1"/>
      <c r="C42" s="1"/>
      <c r="E42" s="1"/>
    </row>
    <row r="43" spans="1:7">
      <c r="B43" s="1"/>
      <c r="C43" s="1"/>
      <c r="E43" s="1"/>
    </row>
    <row r="44" spans="1:7">
      <c r="B44" s="1"/>
      <c r="C44" s="1"/>
      <c r="E44" s="1"/>
    </row>
    <row r="45" spans="1:7" s="4" customFormat="1">
      <c r="A45" s="9"/>
      <c r="B45" s="1"/>
      <c r="C45" s="1"/>
      <c r="D45" s="1"/>
      <c r="E45" s="1"/>
      <c r="G45" s="5"/>
    </row>
  </sheetData>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3.xml><?xml version="1.0" encoding="utf-8"?>
<worksheet xmlns="http://schemas.openxmlformats.org/spreadsheetml/2006/main" xmlns:r="http://schemas.openxmlformats.org/officeDocument/2006/relationships">
  <sheetPr codeName="List5"/>
  <dimension ref="A1:G62"/>
  <sheetViews>
    <sheetView topLeftCell="A7" workbookViewId="0">
      <selection activeCell="I46" sqref="I46"/>
    </sheetView>
  </sheetViews>
  <sheetFormatPr defaultColWidth="9" defaultRowHeight="12.75"/>
  <cols>
    <col min="1" max="1" width="5.375" style="135" customWidth="1"/>
    <col min="2" max="2" width="35.125" style="98" customWidth="1"/>
    <col min="3" max="3" width="5" style="94" customWidth="1"/>
    <col min="4" max="4" width="2.25" style="35" customWidth="1"/>
    <col min="5" max="5" width="8.375" style="105" customWidth="1"/>
    <col min="6" max="6" width="10.125" style="105" customWidth="1"/>
    <col min="7" max="7" width="7.125" style="106" customWidth="1"/>
    <col min="8" max="16384" width="9" style="35"/>
  </cols>
  <sheetData>
    <row r="1" spans="1:7">
      <c r="A1" s="29"/>
      <c r="B1" s="35"/>
      <c r="C1" s="105"/>
    </row>
    <row r="2" spans="1:7" ht="15.75">
      <c r="A2" s="29"/>
      <c r="B2" s="38" t="s">
        <v>14</v>
      </c>
      <c r="C2" s="105"/>
    </row>
    <row r="3" spans="1:7">
      <c r="A3" s="153" t="s">
        <v>19</v>
      </c>
      <c r="B3" s="153"/>
      <c r="C3" s="153"/>
      <c r="D3" s="153"/>
      <c r="E3" s="153"/>
      <c r="F3" s="153"/>
      <c r="G3" s="153"/>
    </row>
    <row r="4" spans="1:7" ht="56.25" customHeight="1">
      <c r="A4" s="153" t="s">
        <v>6</v>
      </c>
      <c r="B4" s="153"/>
      <c r="C4" s="153"/>
      <c r="D4" s="153"/>
      <c r="E4" s="153"/>
      <c r="F4" s="153"/>
      <c r="G4" s="153"/>
    </row>
    <row r="5" spans="1:7" ht="29.25" customHeight="1">
      <c r="A5" s="153" t="s">
        <v>24</v>
      </c>
      <c r="B5" s="153"/>
      <c r="C5" s="153"/>
      <c r="D5" s="153"/>
      <c r="E5" s="153"/>
      <c r="F5" s="153"/>
      <c r="G5" s="153"/>
    </row>
    <row r="6" spans="1:7" ht="68.25" customHeight="1">
      <c r="A6" s="153" t="s">
        <v>25</v>
      </c>
      <c r="B6" s="153"/>
      <c r="C6" s="153"/>
      <c r="D6" s="153"/>
      <c r="E6" s="153"/>
      <c r="F6" s="153"/>
      <c r="G6" s="153"/>
    </row>
    <row r="7" spans="1:7" ht="16.5" customHeight="1">
      <c r="A7" s="107"/>
      <c r="B7" s="51"/>
      <c r="C7" s="98"/>
      <c r="D7" s="98"/>
      <c r="F7" s="98"/>
      <c r="G7" s="98"/>
    </row>
    <row r="8" spans="1:7" ht="16.5" customHeight="1">
      <c r="A8" s="108"/>
      <c r="D8" s="109"/>
      <c r="E8" s="110"/>
      <c r="F8" s="98"/>
      <c r="G8" s="98"/>
    </row>
    <row r="9" spans="1:7" ht="16.5" customHeight="1">
      <c r="A9" s="108"/>
      <c r="B9" s="111"/>
      <c r="C9" s="98"/>
      <c r="D9" s="98"/>
      <c r="F9" s="98"/>
      <c r="G9" s="98"/>
    </row>
    <row r="10" spans="1:7" ht="51">
      <c r="A10" s="112">
        <v>1</v>
      </c>
      <c r="B10" s="111" t="s">
        <v>75</v>
      </c>
      <c r="D10" s="113" t="s">
        <v>12</v>
      </c>
      <c r="E10" s="114">
        <v>2</v>
      </c>
      <c r="F10" s="115">
        <v>5</v>
      </c>
      <c r="G10" s="98"/>
    </row>
    <row r="11" spans="1:7" ht="16.5">
      <c r="A11" s="112"/>
      <c r="B11" s="116"/>
      <c r="C11" s="117"/>
      <c r="D11" s="113"/>
      <c r="E11" s="114"/>
      <c r="F11" s="115"/>
      <c r="G11" s="98"/>
    </row>
    <row r="12" spans="1:7" ht="16.5" customHeight="1">
      <c r="A12" s="107"/>
      <c r="B12" s="111"/>
      <c r="C12" s="98"/>
      <c r="D12" s="98"/>
      <c r="F12" s="98"/>
      <c r="G12" s="98"/>
    </row>
    <row r="13" spans="1:7" ht="76.5">
      <c r="A13" s="112" t="s">
        <v>61</v>
      </c>
      <c r="B13" s="116" t="s">
        <v>43</v>
      </c>
      <c r="C13" s="117"/>
      <c r="D13" s="113" t="s">
        <v>12</v>
      </c>
      <c r="E13" s="114">
        <v>2</v>
      </c>
      <c r="F13" s="115">
        <f>(101.4+40.9+1.91+1.14+7.75+6.54+5.14+3.03+1.97+6.2+1.45+2.76)*1.05</f>
        <v>189.19949999999994</v>
      </c>
      <c r="G13" s="98"/>
    </row>
    <row r="14" spans="1:7" ht="16.5">
      <c r="A14" s="112"/>
      <c r="C14" s="117"/>
      <c r="D14" s="113"/>
      <c r="E14" s="114"/>
      <c r="F14" s="115"/>
      <c r="G14" s="98"/>
    </row>
    <row r="15" spans="1:7" ht="16.5">
      <c r="A15" s="112"/>
      <c r="C15" s="117"/>
      <c r="D15" s="113"/>
      <c r="E15" s="114"/>
      <c r="F15" s="115"/>
      <c r="G15" s="98"/>
    </row>
    <row r="16" spans="1:7" ht="63.75">
      <c r="A16" s="112" t="s">
        <v>33</v>
      </c>
      <c r="B16" s="98" t="s">
        <v>44</v>
      </c>
      <c r="C16" s="117"/>
      <c r="D16" s="113" t="s">
        <v>18</v>
      </c>
      <c r="E16" s="114"/>
      <c r="F16" s="115">
        <v>1</v>
      </c>
      <c r="G16" s="98"/>
    </row>
    <row r="17" spans="1:7" ht="16.5">
      <c r="A17" s="112"/>
      <c r="C17" s="117"/>
      <c r="D17" s="113"/>
      <c r="E17" s="114"/>
      <c r="F17" s="115"/>
      <c r="G17" s="98"/>
    </row>
    <row r="18" spans="1:7" ht="16.5">
      <c r="A18" s="112"/>
      <c r="C18" s="117"/>
      <c r="D18" s="113"/>
      <c r="E18" s="114"/>
      <c r="F18" s="115"/>
      <c r="G18" s="98"/>
    </row>
    <row r="19" spans="1:7" ht="51">
      <c r="A19" s="112" t="s">
        <v>63</v>
      </c>
      <c r="B19" s="98" t="s">
        <v>90</v>
      </c>
      <c r="C19" s="117"/>
      <c r="D19" s="113" t="s">
        <v>12</v>
      </c>
      <c r="E19" s="114">
        <v>2</v>
      </c>
      <c r="F19" s="115">
        <v>60</v>
      </c>
      <c r="G19" s="98"/>
    </row>
    <row r="20" spans="1:7" ht="16.5">
      <c r="A20" s="112"/>
      <c r="C20" s="117"/>
      <c r="D20" s="113"/>
      <c r="E20" s="114"/>
      <c r="F20" s="115"/>
      <c r="G20" s="98"/>
    </row>
    <row r="21" spans="1:7" ht="16.5">
      <c r="A21" s="112"/>
      <c r="C21" s="117"/>
      <c r="D21" s="113"/>
      <c r="E21" s="114"/>
      <c r="F21" s="115"/>
      <c r="G21" s="98"/>
    </row>
    <row r="22" spans="1:7" ht="76.5">
      <c r="A22" s="112" t="s">
        <v>34</v>
      </c>
      <c r="B22" s="98" t="s">
        <v>76</v>
      </c>
      <c r="C22" s="117"/>
      <c r="D22" s="113"/>
      <c r="E22" s="114"/>
      <c r="F22" s="35"/>
      <c r="G22" s="98"/>
    </row>
    <row r="23" spans="1:7" ht="16.5">
      <c r="A23" s="112"/>
      <c r="B23" s="101" t="s">
        <v>110</v>
      </c>
      <c r="C23" s="117"/>
      <c r="D23" s="113" t="s">
        <v>12</v>
      </c>
      <c r="E23" s="114">
        <v>2</v>
      </c>
      <c r="F23" s="115">
        <f>+'Pripravljalna dela'!F14</f>
        <v>50</v>
      </c>
      <c r="G23" s="101"/>
    </row>
    <row r="24" spans="1:7" ht="16.5">
      <c r="A24" s="112"/>
      <c r="B24" s="101" t="s">
        <v>109</v>
      </c>
      <c r="C24" s="117"/>
      <c r="D24" s="113" t="s">
        <v>12</v>
      </c>
      <c r="E24" s="114">
        <v>2</v>
      </c>
      <c r="F24" s="115">
        <f>+'Pripravljalna dela'!F14</f>
        <v>50</v>
      </c>
      <c r="G24" s="98"/>
    </row>
    <row r="25" spans="1:7" ht="16.5">
      <c r="A25" s="112"/>
      <c r="C25" s="117"/>
      <c r="D25" s="113"/>
      <c r="E25" s="114"/>
      <c r="F25" s="115"/>
      <c r="G25" s="98"/>
    </row>
    <row r="26" spans="1:7" ht="76.5">
      <c r="A26" s="112" t="s">
        <v>62</v>
      </c>
      <c r="B26" s="98" t="s">
        <v>52</v>
      </c>
      <c r="C26" s="117"/>
      <c r="D26" s="113" t="s">
        <v>12</v>
      </c>
      <c r="E26" s="114">
        <v>2</v>
      </c>
      <c r="F26" s="115">
        <f>(2+2.29+2.29)*0.7+(2+2.1+2.1)*0.9+(0.9+2.1+2.1)*0.9+(0.9+2.1+2.1)*0.55</f>
        <v>17.581</v>
      </c>
      <c r="G26" s="98"/>
    </row>
    <row r="27" spans="1:7" ht="16.5">
      <c r="A27" s="112"/>
      <c r="C27" s="117"/>
      <c r="D27" s="113"/>
      <c r="E27" s="114"/>
      <c r="F27" s="115"/>
      <c r="G27" s="98"/>
    </row>
    <row r="28" spans="1:7" ht="16.5">
      <c r="A28" s="112"/>
      <c r="C28" s="117"/>
      <c r="D28" s="113"/>
      <c r="E28" s="114"/>
      <c r="F28" s="115"/>
      <c r="G28" s="98"/>
    </row>
    <row r="29" spans="1:7" ht="63.75">
      <c r="A29" s="112" t="s">
        <v>35</v>
      </c>
      <c r="B29" s="98" t="s">
        <v>74</v>
      </c>
      <c r="C29" s="117"/>
      <c r="D29" s="113" t="s">
        <v>12</v>
      </c>
      <c r="E29" s="114">
        <v>2</v>
      </c>
      <c r="F29" s="115">
        <f>30.43*1.05</f>
        <v>31.951499999999999</v>
      </c>
      <c r="G29" s="98"/>
    </row>
    <row r="30" spans="1:7" ht="16.5" customHeight="1">
      <c r="A30" s="112"/>
      <c r="F30" s="115"/>
      <c r="G30" s="98"/>
    </row>
    <row r="31" spans="1:7" ht="16.5">
      <c r="A31" s="112"/>
      <c r="C31" s="117"/>
      <c r="D31" s="113"/>
      <c r="E31" s="114"/>
      <c r="F31" s="115"/>
      <c r="G31" s="98"/>
    </row>
    <row r="32" spans="1:7" ht="76.5">
      <c r="A32" s="112" t="s">
        <v>36</v>
      </c>
      <c r="B32" s="98" t="s">
        <v>56</v>
      </c>
      <c r="C32" s="117"/>
      <c r="D32" s="113" t="s">
        <v>12</v>
      </c>
      <c r="E32" s="114">
        <v>3</v>
      </c>
      <c r="F32" s="118">
        <v>0.7</v>
      </c>
      <c r="G32" s="98"/>
    </row>
    <row r="33" spans="1:7" ht="16.5">
      <c r="A33" s="112"/>
      <c r="C33" s="117"/>
      <c r="D33" s="113"/>
      <c r="E33" s="114"/>
      <c r="F33" s="115"/>
      <c r="G33" s="98"/>
    </row>
    <row r="34" spans="1:7" ht="16.5">
      <c r="A34" s="112"/>
      <c r="C34" s="117"/>
      <c r="D34" s="113"/>
      <c r="E34" s="114"/>
      <c r="F34" s="115"/>
      <c r="G34" s="98"/>
    </row>
    <row r="35" spans="1:7" ht="51">
      <c r="A35" s="112" t="s">
        <v>37</v>
      </c>
      <c r="B35" s="98" t="s">
        <v>57</v>
      </c>
      <c r="C35" s="117"/>
      <c r="D35" s="113" t="s">
        <v>12</v>
      </c>
      <c r="E35" s="114">
        <v>1</v>
      </c>
      <c r="F35" s="115">
        <f>(2*2.29+10*2.1+2*2)+(2*2+2*0.9+2*0.8+1.06)</f>
        <v>38.04</v>
      </c>
      <c r="G35" s="98"/>
    </row>
    <row r="36" spans="1:7" ht="14.25">
      <c r="A36" s="112"/>
      <c r="B36" s="111"/>
      <c r="C36" s="98"/>
      <c r="D36" s="98"/>
      <c r="F36" s="115"/>
      <c r="G36" s="98"/>
    </row>
    <row r="37" spans="1:7" ht="14.25">
      <c r="A37" s="112"/>
      <c r="B37" s="111"/>
      <c r="C37" s="98"/>
      <c r="D37" s="98"/>
      <c r="F37" s="115"/>
      <c r="G37" s="98"/>
    </row>
    <row r="38" spans="1:7" ht="63.75">
      <c r="A38" s="112" t="s">
        <v>38</v>
      </c>
      <c r="B38" s="111" t="s">
        <v>58</v>
      </c>
      <c r="C38" s="98"/>
      <c r="D38" s="94" t="s">
        <v>54</v>
      </c>
      <c r="F38" s="119">
        <f>132+30</f>
        <v>162</v>
      </c>
      <c r="G38" s="98"/>
    </row>
    <row r="39" spans="1:7">
      <c r="A39" s="112"/>
      <c r="B39" s="111"/>
      <c r="C39" s="101"/>
      <c r="D39" s="94"/>
      <c r="F39" s="119"/>
      <c r="G39" s="101"/>
    </row>
    <row r="40" spans="1:7">
      <c r="A40" s="112"/>
      <c r="B40" s="111"/>
      <c r="C40" s="101"/>
      <c r="D40" s="94"/>
      <c r="F40" s="119"/>
      <c r="G40" s="101"/>
    </row>
    <row r="41" spans="1:7" ht="14.25">
      <c r="A41" s="120"/>
      <c r="B41" s="121" t="s">
        <v>83</v>
      </c>
      <c r="C41" s="98"/>
      <c r="D41" s="94"/>
      <c r="E41" s="119"/>
      <c r="F41" s="115"/>
      <c r="G41" s="98"/>
    </row>
    <row r="42" spans="1:7" ht="76.5">
      <c r="A42" s="120" t="s">
        <v>82</v>
      </c>
      <c r="B42" s="111" t="s">
        <v>80</v>
      </c>
      <c r="C42" s="98"/>
      <c r="D42" s="113" t="s">
        <v>12</v>
      </c>
      <c r="E42" s="114">
        <v>2</v>
      </c>
      <c r="F42" s="115">
        <v>1</v>
      </c>
      <c r="G42" s="98"/>
    </row>
    <row r="43" spans="1:7" ht="14.25" customHeight="1">
      <c r="A43" s="120"/>
      <c r="B43" s="111"/>
      <c r="C43" s="98"/>
      <c r="D43" s="113"/>
      <c r="E43" s="114"/>
      <c r="F43" s="115"/>
      <c r="G43" s="98"/>
    </row>
    <row r="44" spans="1:7" ht="14.25" customHeight="1">
      <c r="A44" s="120"/>
      <c r="B44" s="111"/>
      <c r="C44" s="98"/>
      <c r="D44" s="113"/>
      <c r="E44" s="114"/>
      <c r="F44" s="115"/>
      <c r="G44" s="98"/>
    </row>
    <row r="45" spans="1:7" ht="51">
      <c r="A45" s="120" t="s">
        <v>85</v>
      </c>
      <c r="B45" s="98" t="s">
        <v>91</v>
      </c>
      <c r="C45" s="117"/>
      <c r="D45" s="113" t="s">
        <v>12</v>
      </c>
      <c r="E45" s="114">
        <v>2</v>
      </c>
      <c r="F45" s="115">
        <v>10</v>
      </c>
      <c r="G45" s="98"/>
    </row>
    <row r="46" spans="1:7" ht="14.25" customHeight="1">
      <c r="A46" s="120"/>
      <c r="B46" s="111"/>
      <c r="C46" s="98"/>
      <c r="D46" s="113"/>
      <c r="E46" s="114"/>
      <c r="F46" s="115"/>
      <c r="G46" s="98"/>
    </row>
    <row r="47" spans="1:7" ht="14.25">
      <c r="A47" s="120"/>
      <c r="B47" s="111"/>
      <c r="C47" s="98"/>
      <c r="D47" s="94"/>
      <c r="E47" s="119"/>
      <c r="F47" s="115"/>
      <c r="G47" s="98"/>
    </row>
    <row r="48" spans="1:7" ht="14.25" customHeight="1">
      <c r="A48" s="122"/>
      <c r="B48" s="79"/>
      <c r="C48" s="123"/>
      <c r="D48" s="124"/>
      <c r="E48" s="125"/>
      <c r="F48" s="79"/>
      <c r="G48" s="126"/>
    </row>
    <row r="49" spans="1:7" ht="18.75">
      <c r="A49" s="127"/>
      <c r="B49" s="128" t="s">
        <v>21</v>
      </c>
      <c r="C49" s="129"/>
      <c r="D49" s="130"/>
      <c r="E49" s="131"/>
      <c r="F49" s="82"/>
      <c r="G49" s="132"/>
    </row>
    <row r="50" spans="1:7" ht="15.75">
      <c r="A50" s="127"/>
      <c r="B50" s="79"/>
      <c r="C50" s="123"/>
      <c r="D50" s="133"/>
      <c r="E50" s="125"/>
      <c r="F50" s="134"/>
      <c r="G50" s="132"/>
    </row>
    <row r="51" spans="1:7">
      <c r="A51" s="35"/>
      <c r="B51" s="35"/>
      <c r="C51" s="35"/>
      <c r="E51" s="35"/>
    </row>
    <row r="52" spans="1:7">
      <c r="A52" s="35"/>
      <c r="B52" s="35"/>
      <c r="C52" s="35"/>
      <c r="E52" s="35"/>
    </row>
    <row r="53" spans="1:7">
      <c r="A53" s="35"/>
      <c r="B53" s="35"/>
      <c r="C53" s="35"/>
      <c r="E53" s="35"/>
    </row>
    <row r="54" spans="1:7">
      <c r="A54" s="35"/>
      <c r="B54" s="35"/>
      <c r="C54" s="35"/>
      <c r="E54" s="35"/>
    </row>
    <row r="55" spans="1:7">
      <c r="A55" s="35"/>
      <c r="B55" s="35"/>
      <c r="C55" s="35"/>
      <c r="E55" s="35"/>
    </row>
    <row r="56" spans="1:7">
      <c r="A56" s="35"/>
      <c r="B56" s="35"/>
      <c r="C56" s="35"/>
      <c r="E56" s="35"/>
    </row>
    <row r="57" spans="1:7">
      <c r="B57" s="35"/>
      <c r="C57" s="35"/>
      <c r="E57" s="35"/>
    </row>
    <row r="58" spans="1:7">
      <c r="A58" s="35"/>
      <c r="B58" s="35"/>
      <c r="C58" s="35"/>
      <c r="E58" s="35"/>
    </row>
    <row r="59" spans="1:7">
      <c r="A59" s="35"/>
      <c r="B59" s="35"/>
      <c r="C59" s="35"/>
      <c r="E59" s="35"/>
    </row>
    <row r="60" spans="1:7">
      <c r="A60" s="35"/>
      <c r="B60" s="35"/>
      <c r="C60" s="35"/>
      <c r="E60" s="35"/>
    </row>
    <row r="61" spans="1:7">
      <c r="A61" s="35"/>
      <c r="B61" s="35"/>
      <c r="C61" s="35"/>
      <c r="E61" s="35"/>
    </row>
    <row r="62" spans="1:7">
      <c r="A62" s="35"/>
      <c r="B62" s="35"/>
      <c r="C62" s="35"/>
      <c r="E62" s="35"/>
    </row>
  </sheetData>
  <mergeCells count="4">
    <mergeCell ref="A3:G3"/>
    <mergeCell ref="A4:G4"/>
    <mergeCell ref="A5:G5"/>
    <mergeCell ref="A6:G6"/>
  </mergeCells>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4.xml><?xml version="1.0" encoding="utf-8"?>
<worksheet xmlns="http://schemas.openxmlformats.org/spreadsheetml/2006/main" xmlns:r="http://schemas.openxmlformats.org/officeDocument/2006/relationships">
  <dimension ref="A1:G20"/>
  <sheetViews>
    <sheetView workbookViewId="0"/>
  </sheetViews>
  <sheetFormatPr defaultColWidth="9" defaultRowHeight="12.75"/>
  <cols>
    <col min="1" max="1" width="5.375" style="9" customWidth="1"/>
    <col min="2" max="2" width="35.125" style="26" customWidth="1"/>
    <col min="3" max="3" width="5" style="8" customWidth="1"/>
    <col min="4" max="4" width="2.25" style="1" customWidth="1"/>
    <col min="5" max="5" width="8.375" style="4" customWidth="1"/>
    <col min="6" max="6" width="10.125" style="4" customWidth="1"/>
    <col min="7" max="7" width="7.125" style="5" customWidth="1"/>
    <col min="8" max="16384" width="9" style="1"/>
  </cols>
  <sheetData>
    <row r="1" spans="1:7">
      <c r="A1" s="29"/>
      <c r="B1" s="35"/>
      <c r="C1" s="4"/>
    </row>
    <row r="2" spans="1:7" ht="15.75">
      <c r="A2" s="29"/>
      <c r="B2" s="38" t="s">
        <v>93</v>
      </c>
      <c r="C2" s="4"/>
    </row>
    <row r="3" spans="1:7" ht="16.5" customHeight="1">
      <c r="A3" s="75"/>
      <c r="B3" s="27"/>
      <c r="C3" s="98"/>
      <c r="D3" s="98"/>
      <c r="F3" s="98"/>
      <c r="G3" s="98"/>
    </row>
    <row r="4" spans="1:7" ht="38.25">
      <c r="A4" s="74">
        <v>1</v>
      </c>
      <c r="B4" s="27" t="s">
        <v>95</v>
      </c>
      <c r="D4" s="69" t="s">
        <v>12</v>
      </c>
      <c r="E4" s="67">
        <v>2</v>
      </c>
      <c r="F4" s="68">
        <v>8</v>
      </c>
      <c r="G4" s="98"/>
    </row>
    <row r="5" spans="1:7" ht="16.5">
      <c r="A5" s="74"/>
      <c r="B5" s="7"/>
      <c r="C5" s="66"/>
      <c r="D5" s="69"/>
      <c r="E5" s="67"/>
      <c r="F5" s="68"/>
      <c r="G5" s="98"/>
    </row>
    <row r="6" spans="1:7" ht="14.25" customHeight="1">
      <c r="A6" s="70"/>
      <c r="B6" s="78"/>
      <c r="C6" s="22"/>
      <c r="D6" s="23"/>
      <c r="E6" s="24"/>
      <c r="F6" s="79"/>
      <c r="G6" s="80"/>
    </row>
    <row r="7" spans="1:7" ht="18.75">
      <c r="A7" s="21"/>
      <c r="B7" s="41" t="s">
        <v>94</v>
      </c>
      <c r="C7" s="30"/>
      <c r="D7" s="31"/>
      <c r="E7" s="32"/>
      <c r="F7" s="82"/>
      <c r="G7" s="65"/>
    </row>
    <row r="8" spans="1:7" ht="15.75">
      <c r="A8" s="21"/>
      <c r="B8" s="78"/>
      <c r="C8" s="22"/>
      <c r="D8" s="43"/>
      <c r="E8" s="24"/>
      <c r="F8" s="81"/>
      <c r="G8" s="65"/>
    </row>
    <row r="9" spans="1:7" s="4" customFormat="1">
      <c r="A9" s="1"/>
      <c r="B9" s="1"/>
      <c r="C9" s="1"/>
      <c r="D9" s="1"/>
      <c r="E9" s="1"/>
      <c r="G9" s="5"/>
    </row>
    <row r="10" spans="1:7" s="4" customFormat="1">
      <c r="A10" s="1"/>
      <c r="B10" s="1"/>
      <c r="C10" s="1"/>
      <c r="D10" s="1"/>
      <c r="E10" s="1"/>
      <c r="G10" s="5"/>
    </row>
    <row r="11" spans="1:7" s="4" customFormat="1">
      <c r="A11" s="1"/>
      <c r="B11" s="1"/>
      <c r="C11" s="1"/>
      <c r="D11" s="1"/>
      <c r="E11" s="1"/>
      <c r="G11" s="5"/>
    </row>
    <row r="12" spans="1:7" s="4" customFormat="1">
      <c r="A12" s="1"/>
      <c r="B12" s="1"/>
      <c r="C12" s="1"/>
      <c r="D12" s="1"/>
      <c r="E12" s="1"/>
      <c r="G12" s="5"/>
    </row>
    <row r="13" spans="1:7" s="4" customFormat="1">
      <c r="A13" s="1"/>
      <c r="B13" s="1"/>
      <c r="C13" s="1"/>
      <c r="D13" s="1"/>
      <c r="E13" s="1"/>
      <c r="G13" s="5"/>
    </row>
    <row r="14" spans="1:7" s="4" customFormat="1">
      <c r="A14" s="1"/>
      <c r="B14" s="1"/>
      <c r="C14" s="1"/>
      <c r="D14" s="1"/>
      <c r="E14" s="1"/>
      <c r="G14" s="5"/>
    </row>
    <row r="15" spans="1:7" s="4" customFormat="1">
      <c r="A15" s="9"/>
      <c r="B15" s="1"/>
      <c r="C15" s="1"/>
      <c r="D15" s="1"/>
      <c r="E15" s="1"/>
      <c r="G15" s="5"/>
    </row>
    <row r="16" spans="1:7" s="4" customFormat="1">
      <c r="A16" s="1"/>
      <c r="B16" s="1"/>
      <c r="C16" s="1"/>
      <c r="D16" s="1"/>
      <c r="E16" s="1"/>
      <c r="G16" s="5"/>
    </row>
    <row r="17" spans="1:7" s="4" customFormat="1">
      <c r="A17" s="1"/>
      <c r="B17" s="1"/>
      <c r="C17" s="1"/>
      <c r="D17" s="1"/>
      <c r="E17" s="1"/>
      <c r="G17" s="5"/>
    </row>
    <row r="18" spans="1:7" s="4" customFormat="1">
      <c r="A18" s="1"/>
      <c r="B18" s="1"/>
      <c r="C18" s="1"/>
      <c r="D18" s="1"/>
      <c r="E18" s="1"/>
      <c r="G18" s="5"/>
    </row>
    <row r="19" spans="1:7" s="4" customFormat="1">
      <c r="A19" s="1"/>
      <c r="B19" s="1"/>
      <c r="C19" s="1"/>
      <c r="D19" s="1"/>
      <c r="E19" s="1"/>
      <c r="G19" s="5"/>
    </row>
    <row r="20" spans="1:7" s="4" customFormat="1">
      <c r="A20" s="1"/>
      <c r="B20" s="1"/>
      <c r="C20" s="1"/>
      <c r="D20" s="1"/>
      <c r="E20" s="1"/>
      <c r="G20" s="5"/>
    </row>
  </sheetData>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5.xml><?xml version="1.0" encoding="utf-8"?>
<worksheet xmlns="http://schemas.openxmlformats.org/spreadsheetml/2006/main" xmlns:r="http://schemas.openxmlformats.org/officeDocument/2006/relationships">
  <sheetPr codeName="List12"/>
  <dimension ref="A2:I41"/>
  <sheetViews>
    <sheetView topLeftCell="A25" workbookViewId="0">
      <selection activeCell="I33" sqref="I33"/>
    </sheetView>
  </sheetViews>
  <sheetFormatPr defaultColWidth="9" defaultRowHeight="12.75"/>
  <cols>
    <col min="1" max="1" width="4.5" style="9" customWidth="1"/>
    <col min="2" max="2" width="35.125" style="1" customWidth="1"/>
    <col min="3" max="3" width="5" style="8" customWidth="1"/>
    <col min="4" max="4" width="2.25" style="1" customWidth="1"/>
    <col min="5" max="5" width="6.75" style="4" customWidth="1"/>
    <col min="6" max="6" width="8.75" style="4" customWidth="1"/>
    <col min="7" max="7" width="16.75" style="5" customWidth="1"/>
    <col min="8" max="8" width="9" style="1"/>
    <col min="9" max="9" width="9" style="1" customWidth="1"/>
    <col min="10" max="16384" width="9" style="1"/>
  </cols>
  <sheetData>
    <row r="2" spans="1:7" ht="15.75">
      <c r="A2" s="29"/>
      <c r="B2" s="38" t="s">
        <v>51</v>
      </c>
    </row>
    <row r="3" spans="1:7">
      <c r="A3" s="154" t="s">
        <v>19</v>
      </c>
      <c r="B3" s="154"/>
      <c r="C3" s="154"/>
      <c r="D3" s="154"/>
      <c r="E3" s="154"/>
      <c r="F3" s="154"/>
      <c r="G3" s="154"/>
    </row>
    <row r="4" spans="1:7" ht="39.75" customHeight="1">
      <c r="A4" s="154" t="s">
        <v>0</v>
      </c>
      <c r="B4" s="154"/>
      <c r="C4" s="154"/>
      <c r="D4" s="154"/>
      <c r="E4" s="154"/>
      <c r="F4" s="154"/>
      <c r="G4" s="154"/>
    </row>
    <row r="5" spans="1:7" ht="13.5" customHeight="1">
      <c r="A5" s="154"/>
      <c r="B5" s="154"/>
      <c r="C5" s="154"/>
      <c r="D5" s="154"/>
      <c r="E5" s="154"/>
      <c r="F5" s="154"/>
      <c r="G5" s="154"/>
    </row>
    <row r="6" spans="1:7" ht="54.75" customHeight="1">
      <c r="A6" s="154" t="s">
        <v>26</v>
      </c>
      <c r="B6" s="154"/>
      <c r="C6" s="154"/>
      <c r="D6" s="154"/>
      <c r="E6" s="154"/>
      <c r="F6" s="154"/>
      <c r="G6" s="154"/>
    </row>
    <row r="7" spans="1:7">
      <c r="A7" s="99"/>
      <c r="B7" s="99"/>
      <c r="C7" s="99"/>
      <c r="D7" s="99"/>
      <c r="E7" s="99"/>
      <c r="F7" s="99"/>
      <c r="G7" s="99"/>
    </row>
    <row r="8" spans="1:7">
      <c r="A8" s="99"/>
      <c r="B8" s="99"/>
      <c r="C8" s="99"/>
      <c r="D8" s="99"/>
      <c r="E8" s="99"/>
      <c r="F8" s="99"/>
      <c r="G8" s="99"/>
    </row>
    <row r="9" spans="1:7">
      <c r="A9" s="99"/>
      <c r="B9" s="99"/>
      <c r="C9" s="99"/>
      <c r="D9" s="99"/>
      <c r="E9" s="99"/>
      <c r="F9" s="99"/>
      <c r="G9" s="99"/>
    </row>
    <row r="10" spans="1:7" ht="89.25">
      <c r="A10" s="76">
        <v>1</v>
      </c>
      <c r="B10" s="75" t="s">
        <v>100</v>
      </c>
      <c r="C10" s="99"/>
      <c r="D10" s="99"/>
      <c r="E10" s="99"/>
      <c r="F10" s="99"/>
      <c r="G10" s="99"/>
    </row>
    <row r="11" spans="1:7" ht="25.5">
      <c r="B11" s="7" t="s">
        <v>121</v>
      </c>
      <c r="C11" s="1"/>
      <c r="D11" s="8" t="s">
        <v>18</v>
      </c>
      <c r="E11" s="3"/>
      <c r="F11" s="1">
        <v>1</v>
      </c>
      <c r="G11" s="99"/>
    </row>
    <row r="12" spans="1:7" ht="25.5">
      <c r="B12" s="7" t="s">
        <v>108</v>
      </c>
      <c r="C12" s="1"/>
      <c r="D12" s="8" t="s">
        <v>18</v>
      </c>
      <c r="E12" s="3"/>
      <c r="F12" s="1">
        <v>1</v>
      </c>
      <c r="G12" s="102"/>
    </row>
    <row r="13" spans="1:7" ht="38.25">
      <c r="A13" s="50"/>
      <c r="B13" s="7" t="s">
        <v>119</v>
      </c>
      <c r="C13" s="1"/>
      <c r="D13" s="8" t="s">
        <v>18</v>
      </c>
      <c r="E13" s="3"/>
      <c r="F13" s="1">
        <v>4</v>
      </c>
      <c r="G13" s="99"/>
    </row>
    <row r="14" spans="1:7" ht="20.25">
      <c r="A14" s="50"/>
      <c r="B14" s="7" t="s">
        <v>124</v>
      </c>
      <c r="C14" s="1"/>
      <c r="D14" s="8" t="s">
        <v>18</v>
      </c>
      <c r="E14" s="3"/>
      <c r="F14" s="1">
        <v>1</v>
      </c>
      <c r="G14" s="99"/>
    </row>
    <row r="15" spans="1:7" ht="15" customHeight="1">
      <c r="A15" s="70"/>
      <c r="B15" s="92"/>
      <c r="C15" s="1"/>
      <c r="D15" s="8"/>
      <c r="E15" s="3"/>
      <c r="F15" s="1"/>
      <c r="G15" s="93"/>
    </row>
    <row r="16" spans="1:7" ht="15" customHeight="1">
      <c r="B16" s="7"/>
      <c r="C16" s="1"/>
      <c r="D16" s="8"/>
      <c r="E16" s="3"/>
      <c r="F16" s="1"/>
      <c r="G16" s="12"/>
    </row>
    <row r="17" spans="1:7" ht="102">
      <c r="A17" s="76">
        <v>2</v>
      </c>
      <c r="B17" s="26" t="s">
        <v>118</v>
      </c>
      <c r="C17" s="1"/>
      <c r="E17" s="3"/>
      <c r="F17" s="1"/>
      <c r="G17" s="12"/>
    </row>
    <row r="18" spans="1:7" ht="14.25">
      <c r="A18" s="76"/>
      <c r="B18" s="7" t="s">
        <v>53</v>
      </c>
      <c r="C18" s="1"/>
      <c r="D18" s="8" t="s">
        <v>18</v>
      </c>
      <c r="E18" s="3"/>
      <c r="F18" s="1">
        <v>1</v>
      </c>
      <c r="G18" s="12"/>
    </row>
    <row r="19" spans="1:7" ht="15" customHeight="1">
      <c r="B19" s="7"/>
      <c r="C19" s="1"/>
      <c r="D19" s="8"/>
      <c r="E19" s="3"/>
      <c r="F19" s="1"/>
      <c r="G19" s="5" t="s">
        <v>13</v>
      </c>
    </row>
    <row r="20" spans="1:7" ht="15" customHeight="1">
      <c r="B20" s="7"/>
      <c r="C20" s="1"/>
      <c r="D20" s="8"/>
      <c r="E20" s="3"/>
      <c r="F20" s="1"/>
    </row>
    <row r="21" spans="1:7" ht="165.75">
      <c r="A21" s="9">
        <v>3</v>
      </c>
      <c r="B21" s="26" t="s">
        <v>125</v>
      </c>
      <c r="C21" s="1"/>
      <c r="D21" s="8"/>
      <c r="E21" s="3"/>
      <c r="F21" s="1"/>
    </row>
    <row r="22" spans="1:7" ht="15" customHeight="1">
      <c r="B22" s="7" t="s">
        <v>101</v>
      </c>
      <c r="C22" s="1"/>
      <c r="D22" s="8" t="s">
        <v>18</v>
      </c>
      <c r="E22" s="3"/>
      <c r="F22" s="1">
        <v>1</v>
      </c>
    </row>
    <row r="23" spans="1:7" ht="15" customHeight="1">
      <c r="B23" s="7"/>
      <c r="C23" s="1"/>
      <c r="D23" s="8"/>
      <c r="E23" s="3"/>
      <c r="F23" s="1"/>
    </row>
    <row r="24" spans="1:7" ht="15" customHeight="1">
      <c r="B24" s="7"/>
      <c r="C24" s="1"/>
      <c r="D24" s="8"/>
      <c r="E24" s="3"/>
      <c r="F24" s="1"/>
    </row>
    <row r="25" spans="1:7" ht="140.25">
      <c r="A25" s="9">
        <v>4</v>
      </c>
      <c r="B25" s="26" t="s">
        <v>113</v>
      </c>
      <c r="C25" s="1"/>
      <c r="D25" s="8"/>
      <c r="E25" s="3"/>
      <c r="F25" s="1"/>
    </row>
    <row r="26" spans="1:7" ht="15" customHeight="1">
      <c r="B26" s="7" t="s">
        <v>102</v>
      </c>
      <c r="C26" s="1"/>
      <c r="D26" s="8" t="s">
        <v>18</v>
      </c>
      <c r="E26" s="3"/>
      <c r="F26" s="1">
        <v>1</v>
      </c>
    </row>
    <row r="27" spans="1:7" ht="15" customHeight="1"/>
    <row r="28" spans="1:7" ht="15" customHeight="1"/>
    <row r="29" spans="1:7" ht="102">
      <c r="A29" s="9">
        <v>5</v>
      </c>
      <c r="B29" s="26" t="s">
        <v>123</v>
      </c>
    </row>
    <row r="30" spans="1:7" ht="15" customHeight="1">
      <c r="B30" s="7" t="s">
        <v>122</v>
      </c>
      <c r="C30" s="1"/>
      <c r="D30" s="8" t="s">
        <v>18</v>
      </c>
      <c r="E30" s="3"/>
      <c r="F30" s="1">
        <v>1</v>
      </c>
    </row>
    <row r="31" spans="1:7" ht="15" customHeight="1">
      <c r="B31" s="7"/>
      <c r="C31" s="1"/>
      <c r="D31" s="8"/>
      <c r="E31" s="3"/>
      <c r="F31" s="1"/>
    </row>
    <row r="32" spans="1:7" ht="15" customHeight="1"/>
    <row r="33" spans="1:9" ht="127.5">
      <c r="A33" s="9">
        <v>6</v>
      </c>
      <c r="B33" s="26" t="s">
        <v>126</v>
      </c>
      <c r="C33" s="1"/>
      <c r="D33" s="8"/>
      <c r="E33" s="3"/>
      <c r="F33" s="1"/>
      <c r="I33" s="7"/>
    </row>
    <row r="34" spans="1:9" ht="14.25">
      <c r="B34" s="7" t="s">
        <v>103</v>
      </c>
      <c r="C34" s="1"/>
      <c r="D34" s="8" t="s">
        <v>18</v>
      </c>
      <c r="E34" s="3"/>
      <c r="F34" s="1">
        <v>1</v>
      </c>
    </row>
    <row r="35" spans="1:9" ht="15" customHeight="1"/>
    <row r="36" spans="1:9" ht="15" customHeight="1"/>
    <row r="37" spans="1:9" ht="114.75">
      <c r="A37" s="9">
        <v>7</v>
      </c>
      <c r="B37" s="26" t="s">
        <v>127</v>
      </c>
      <c r="C37" s="1"/>
      <c r="D37" s="8" t="s">
        <v>18</v>
      </c>
      <c r="E37" s="3"/>
      <c r="F37" s="1">
        <v>2</v>
      </c>
    </row>
    <row r="38" spans="1:9" ht="38.25">
      <c r="B38" s="26" t="s">
        <v>128</v>
      </c>
      <c r="C38" s="1"/>
      <c r="D38" s="8" t="s">
        <v>18</v>
      </c>
      <c r="E38" s="3"/>
      <c r="F38" s="1">
        <v>1</v>
      </c>
    </row>
    <row r="39" spans="1:9" ht="15" customHeight="1">
      <c r="B39" s="7"/>
      <c r="C39" s="1"/>
      <c r="D39" s="8"/>
      <c r="E39" s="3"/>
      <c r="F39" s="1"/>
    </row>
    <row r="40" spans="1:9" ht="15" customHeight="1">
      <c r="B40" s="7"/>
      <c r="C40" s="1"/>
      <c r="D40" s="8"/>
      <c r="E40" s="3"/>
      <c r="F40" s="1"/>
    </row>
    <row r="41" spans="1:9" ht="18.75">
      <c r="B41" s="34" t="s">
        <v>50</v>
      </c>
      <c r="C41" s="30"/>
      <c r="D41" s="31"/>
      <c r="E41" s="32"/>
      <c r="F41" s="33"/>
      <c r="G41" s="36"/>
    </row>
  </sheetData>
  <mergeCells count="4">
    <mergeCell ref="A3:G3"/>
    <mergeCell ref="A4:G4"/>
    <mergeCell ref="A5:G5"/>
    <mergeCell ref="A6:G6"/>
  </mergeCells>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6.xml><?xml version="1.0" encoding="utf-8"?>
<worksheet xmlns="http://schemas.openxmlformats.org/spreadsheetml/2006/main" xmlns:r="http://schemas.openxmlformats.org/officeDocument/2006/relationships">
  <sheetPr codeName="List23"/>
  <dimension ref="A2:G38"/>
  <sheetViews>
    <sheetView topLeftCell="A7" workbookViewId="0">
      <selection activeCell="B11" sqref="B11"/>
    </sheetView>
  </sheetViews>
  <sheetFormatPr defaultColWidth="9" defaultRowHeight="12.75"/>
  <cols>
    <col min="1" max="1" width="4.5" style="9" customWidth="1"/>
    <col min="2" max="2" width="35.125" style="1" customWidth="1"/>
    <col min="3" max="3" width="5" style="8" customWidth="1"/>
    <col min="4" max="4" width="2.25" style="1" customWidth="1"/>
    <col min="5" max="5" width="7.75" style="4" customWidth="1"/>
    <col min="6" max="6" width="8.75" style="4" customWidth="1"/>
    <col min="7" max="7" width="16.75" style="5" customWidth="1"/>
    <col min="8" max="16384" width="9" style="1"/>
  </cols>
  <sheetData>
    <row r="2" spans="1:6" ht="15.75">
      <c r="A2" s="136"/>
      <c r="B2" s="10" t="s">
        <v>4</v>
      </c>
    </row>
    <row r="3" spans="1:6" ht="15.75">
      <c r="A3" s="136"/>
      <c r="B3" s="10"/>
    </row>
    <row r="4" spans="1:6" ht="89.25">
      <c r="A4" s="61" t="s">
        <v>32</v>
      </c>
      <c r="B4" s="7" t="s">
        <v>46</v>
      </c>
      <c r="C4" s="66"/>
      <c r="D4" s="69" t="s">
        <v>12</v>
      </c>
      <c r="E4" s="67">
        <v>1</v>
      </c>
      <c r="F4" s="66">
        <v>12.5</v>
      </c>
    </row>
    <row r="5" spans="1:6" ht="14.25">
      <c r="A5" s="61"/>
      <c r="B5" s="62"/>
      <c r="D5" s="3"/>
    </row>
    <row r="6" spans="1:6" ht="14.25">
      <c r="A6" s="61"/>
      <c r="B6" s="62"/>
      <c r="D6" s="3"/>
    </row>
    <row r="7" spans="1:6" ht="38.25">
      <c r="A7" s="61" t="s">
        <v>61</v>
      </c>
      <c r="B7" s="62" t="s">
        <v>96</v>
      </c>
    </row>
    <row r="8" spans="1:6" ht="51">
      <c r="A8" s="61"/>
      <c r="B8" s="62" t="s">
        <v>97</v>
      </c>
      <c r="D8" s="69" t="s">
        <v>12</v>
      </c>
      <c r="E8" s="67">
        <v>2</v>
      </c>
      <c r="F8" s="137">
        <f>6*1.25*1.05</f>
        <v>7.875</v>
      </c>
    </row>
    <row r="9" spans="1:6" ht="14.25" customHeight="1">
      <c r="A9" s="61"/>
      <c r="B9" s="62"/>
      <c r="D9" s="69"/>
      <c r="E9" s="67"/>
      <c r="F9" s="137"/>
    </row>
    <row r="10" spans="1:6" ht="14.25" customHeight="1">
      <c r="A10" s="61"/>
      <c r="B10" s="62"/>
      <c r="D10" s="69"/>
      <c r="E10" s="67"/>
      <c r="F10" s="137"/>
    </row>
    <row r="11" spans="1:6" ht="76.5">
      <c r="A11" s="61" t="s">
        <v>33</v>
      </c>
      <c r="B11" s="62" t="s">
        <v>104</v>
      </c>
      <c r="D11" s="69" t="s">
        <v>12</v>
      </c>
      <c r="E11" s="67">
        <v>2</v>
      </c>
      <c r="F11" s="137">
        <f>(1.8+1.82+2.74)*2.5*1.05</f>
        <v>16.695</v>
      </c>
    </row>
    <row r="12" spans="1:6" ht="14.25" customHeight="1">
      <c r="A12" s="61"/>
      <c r="B12" s="62"/>
      <c r="D12" s="69"/>
      <c r="E12" s="67"/>
      <c r="F12" s="137"/>
    </row>
    <row r="13" spans="1:6" ht="14.25" customHeight="1">
      <c r="A13" s="61"/>
      <c r="B13" s="62"/>
      <c r="D13" s="69"/>
      <c r="E13" s="67"/>
      <c r="F13" s="137"/>
    </row>
    <row r="14" spans="1:6" ht="51">
      <c r="A14" s="61" t="s">
        <v>63</v>
      </c>
      <c r="B14" s="62" t="s">
        <v>98</v>
      </c>
      <c r="D14" s="69" t="s">
        <v>12</v>
      </c>
      <c r="E14" s="67">
        <v>2</v>
      </c>
      <c r="F14" s="137">
        <f>6*3*1.05</f>
        <v>18.900000000000002</v>
      </c>
    </row>
    <row r="15" spans="1:6" ht="14.25" customHeight="1">
      <c r="A15" s="61"/>
      <c r="B15" s="62"/>
      <c r="D15" s="69"/>
      <c r="E15" s="67"/>
      <c r="F15" s="137"/>
    </row>
    <row r="16" spans="1:6" ht="16.5">
      <c r="A16" s="61"/>
      <c r="B16" s="62" t="s">
        <v>83</v>
      </c>
      <c r="D16" s="69"/>
      <c r="E16" s="67"/>
      <c r="F16" s="137"/>
    </row>
    <row r="17" spans="1:7" ht="89.25">
      <c r="A17" s="61" t="s">
        <v>34</v>
      </c>
      <c r="B17" s="62" t="s">
        <v>79</v>
      </c>
      <c r="D17" s="69" t="s">
        <v>12</v>
      </c>
      <c r="E17" s="67">
        <v>2</v>
      </c>
      <c r="F17" s="137">
        <f>12*3.2*1.05</f>
        <v>40.320000000000007</v>
      </c>
    </row>
    <row r="18" spans="1:7" ht="14.25" customHeight="1">
      <c r="A18" s="61"/>
      <c r="B18" s="62"/>
      <c r="D18" s="69"/>
      <c r="E18" s="67"/>
      <c r="F18" s="137"/>
    </row>
    <row r="19" spans="1:7" ht="14.25" customHeight="1">
      <c r="A19" s="61"/>
      <c r="B19" s="62"/>
      <c r="D19" s="69"/>
      <c r="E19" s="67"/>
      <c r="F19" s="137"/>
    </row>
    <row r="20" spans="1:7" ht="63.75">
      <c r="A20" s="61" t="s">
        <v>62</v>
      </c>
      <c r="B20" s="62" t="s">
        <v>78</v>
      </c>
      <c r="D20" s="69" t="s">
        <v>12</v>
      </c>
      <c r="E20" s="67">
        <v>2</v>
      </c>
      <c r="F20" s="137">
        <f>+F17</f>
        <v>40.320000000000007</v>
      </c>
    </row>
    <row r="21" spans="1:7" ht="14.25" customHeight="1">
      <c r="A21" s="61"/>
      <c r="B21" s="62"/>
      <c r="D21" s="69"/>
      <c r="E21" s="67"/>
      <c r="F21" s="137"/>
    </row>
    <row r="22" spans="1:7" ht="14.25">
      <c r="A22" s="61"/>
      <c r="B22" s="62"/>
      <c r="D22" s="3"/>
    </row>
    <row r="23" spans="1:7" ht="18.75">
      <c r="A23" s="37"/>
      <c r="B23" s="34" t="s">
        <v>5</v>
      </c>
      <c r="C23" s="30"/>
      <c r="D23" s="31"/>
      <c r="E23" s="32"/>
      <c r="F23" s="33"/>
      <c r="G23" s="36"/>
    </row>
    <row r="24" spans="1:7" ht="14.25">
      <c r="B24" s="7"/>
      <c r="D24" s="3"/>
      <c r="G24" s="12"/>
    </row>
    <row r="25" spans="1:7" ht="14.25">
      <c r="D25" s="3"/>
      <c r="G25" s="12"/>
    </row>
    <row r="26" spans="1:7" ht="14.25">
      <c r="B26" s="26"/>
      <c r="D26" s="3"/>
      <c r="G26" s="12"/>
    </row>
    <row r="27" spans="1:7" ht="14.25">
      <c r="B27" s="7"/>
      <c r="D27" s="3"/>
      <c r="G27" s="12"/>
    </row>
    <row r="28" spans="1:7" ht="14.25">
      <c r="B28" s="7"/>
      <c r="D28" s="3"/>
      <c r="G28" s="12"/>
    </row>
    <row r="29" spans="1:7" ht="14.25">
      <c r="B29" s="7"/>
      <c r="D29" s="3"/>
      <c r="G29" s="12"/>
    </row>
    <row r="30" spans="1:7" ht="14.25">
      <c r="B30" s="7"/>
      <c r="D30" s="3"/>
      <c r="G30" s="12"/>
    </row>
    <row r="31" spans="1:7" ht="14.25">
      <c r="B31" s="7"/>
      <c r="D31" s="3"/>
      <c r="G31" s="12"/>
    </row>
    <row r="32" spans="1:7" ht="14.25">
      <c r="B32" s="7"/>
      <c r="D32" s="3"/>
      <c r="G32" s="12"/>
    </row>
    <row r="33" spans="2:7" ht="14.25">
      <c r="B33" s="7"/>
      <c r="D33" s="3"/>
      <c r="G33" s="12"/>
    </row>
    <row r="34" spans="2:7" ht="14.25">
      <c r="B34" s="7"/>
      <c r="D34" s="3"/>
      <c r="G34" s="12"/>
    </row>
    <row r="35" spans="2:7" ht="14.25">
      <c r="B35" s="7"/>
      <c r="D35" s="3"/>
      <c r="G35" s="5" t="s">
        <v>13</v>
      </c>
    </row>
    <row r="36" spans="2:7" ht="14.25">
      <c r="B36" s="7"/>
      <c r="D36" s="3"/>
      <c r="G36" s="5" t="s">
        <v>13</v>
      </c>
    </row>
    <row r="37" spans="2:7" ht="14.25">
      <c r="B37" s="7"/>
      <c r="D37" s="3"/>
      <c r="G37" s="5" t="s">
        <v>13</v>
      </c>
    </row>
    <row r="38" spans="2:7">
      <c r="G38" s="5" t="s">
        <v>13</v>
      </c>
    </row>
  </sheetData>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7.xml><?xml version="1.0" encoding="utf-8"?>
<worksheet xmlns="http://schemas.openxmlformats.org/spreadsheetml/2006/main" xmlns:r="http://schemas.openxmlformats.org/officeDocument/2006/relationships">
  <sheetPr codeName="List14"/>
  <dimension ref="A1:I54"/>
  <sheetViews>
    <sheetView topLeftCell="A22" workbookViewId="0">
      <selection activeCell="F29" sqref="F29"/>
    </sheetView>
  </sheetViews>
  <sheetFormatPr defaultColWidth="9" defaultRowHeight="12.75"/>
  <cols>
    <col min="1" max="1" width="4.5" style="135" customWidth="1"/>
    <col min="2" max="2" width="35.125" style="35" customWidth="1"/>
    <col min="3" max="3" width="5" style="94" customWidth="1"/>
    <col min="4" max="4" width="2.25" style="35" customWidth="1"/>
    <col min="5" max="5" width="7.75" style="105" customWidth="1"/>
    <col min="6" max="6" width="10.125" style="138" customWidth="1"/>
    <col min="7" max="7" width="15.125" style="106" customWidth="1"/>
    <col min="8" max="16384" width="9" style="35"/>
  </cols>
  <sheetData>
    <row r="1" spans="1:9" ht="15">
      <c r="A1" s="29"/>
      <c r="B1" s="28"/>
    </row>
    <row r="2" spans="1:9" ht="15.75">
      <c r="A2" s="29"/>
      <c r="B2" s="38" t="s">
        <v>16</v>
      </c>
    </row>
    <row r="3" spans="1:9">
      <c r="A3" s="153" t="s">
        <v>19</v>
      </c>
      <c r="B3" s="153"/>
      <c r="C3" s="153"/>
      <c r="D3" s="153"/>
      <c r="E3" s="153"/>
      <c r="F3" s="153"/>
      <c r="G3" s="153"/>
    </row>
    <row r="4" spans="1:9">
      <c r="A4" s="98"/>
      <c r="B4" s="98"/>
      <c r="C4" s="98"/>
      <c r="D4" s="98"/>
      <c r="E4" s="98"/>
      <c r="F4" s="91"/>
      <c r="G4" s="98"/>
    </row>
    <row r="5" spans="1:9" ht="28.5" customHeight="1">
      <c r="A5" s="98"/>
      <c r="B5" s="155" t="s">
        <v>27</v>
      </c>
      <c r="C5" s="155"/>
      <c r="D5" s="155"/>
      <c r="E5" s="156"/>
      <c r="F5" s="91"/>
      <c r="G5" s="98"/>
    </row>
    <row r="6" spans="1:9" ht="26.25" customHeight="1">
      <c r="A6" s="98"/>
      <c r="B6" s="155" t="s">
        <v>28</v>
      </c>
      <c r="C6" s="155"/>
      <c r="D6" s="155"/>
      <c r="E6" s="156"/>
      <c r="F6" s="91"/>
      <c r="G6" s="98"/>
    </row>
    <row r="7" spans="1:9" ht="17.25" customHeight="1">
      <c r="A7" s="98"/>
      <c r="B7" s="155" t="s">
        <v>29</v>
      </c>
      <c r="C7" s="155"/>
      <c r="D7" s="155"/>
      <c r="E7" s="156"/>
      <c r="F7" s="91"/>
      <c r="G7" s="98"/>
    </row>
    <row r="8" spans="1:9" ht="14.25">
      <c r="A8" s="98"/>
      <c r="B8" s="155" t="s">
        <v>30</v>
      </c>
      <c r="C8" s="155"/>
      <c r="D8" s="155"/>
      <c r="E8" s="156"/>
      <c r="F8" s="91"/>
      <c r="G8" s="98"/>
    </row>
    <row r="9" spans="1:9">
      <c r="A9" s="98"/>
      <c r="B9" s="98"/>
      <c r="C9" s="98"/>
      <c r="D9" s="98"/>
      <c r="E9" s="98"/>
      <c r="F9" s="91"/>
      <c r="G9" s="98"/>
    </row>
    <row r="10" spans="1:9">
      <c r="A10" s="98"/>
      <c r="B10" s="98"/>
      <c r="C10" s="98"/>
      <c r="D10" s="98"/>
      <c r="E10" s="98"/>
      <c r="F10" s="91"/>
      <c r="G10" s="98"/>
    </row>
    <row r="11" spans="1:9" s="141" customFormat="1" ht="60" customHeight="1">
      <c r="A11" s="120" t="s">
        <v>32</v>
      </c>
      <c r="B11" s="98" t="s">
        <v>47</v>
      </c>
      <c r="C11" s="117"/>
      <c r="D11" s="113" t="s">
        <v>12</v>
      </c>
      <c r="E11" s="114">
        <v>2</v>
      </c>
      <c r="F11" s="139">
        <f>(101.4+40.9+8*6*0.54)*1.05</f>
        <v>176.63100000000003</v>
      </c>
      <c r="G11" s="140"/>
      <c r="I11" s="115"/>
    </row>
    <row r="12" spans="1:9" s="141" customFormat="1" ht="15" customHeight="1">
      <c r="A12" s="120"/>
      <c r="B12" s="98"/>
      <c r="C12" s="117"/>
      <c r="D12" s="113"/>
      <c r="E12" s="114"/>
      <c r="F12" s="94"/>
      <c r="G12" s="140"/>
    </row>
    <row r="13" spans="1:9" s="141" customFormat="1" ht="15" customHeight="1">
      <c r="A13" s="120"/>
      <c r="B13" s="98"/>
      <c r="C13" s="117"/>
      <c r="D13" s="113"/>
      <c r="E13" s="114"/>
      <c r="F13" s="94"/>
      <c r="G13" s="140"/>
    </row>
    <row r="14" spans="1:9" s="141" customFormat="1" ht="75" customHeight="1">
      <c r="A14" s="120" t="s">
        <v>61</v>
      </c>
      <c r="B14" s="98" t="s">
        <v>48</v>
      </c>
      <c r="C14" s="117"/>
      <c r="D14" s="113" t="s">
        <v>12</v>
      </c>
      <c r="E14" s="114">
        <v>2</v>
      </c>
      <c r="F14" s="139">
        <f>(6.83+7.75+1.91+1.14+3.03+5.14+1.97+6.2+1.45+4.67+2.76)*1.05</f>
        <v>44.992500000000007</v>
      </c>
      <c r="G14" s="140"/>
    </row>
    <row r="15" spans="1:9" s="141" customFormat="1" ht="15" customHeight="1">
      <c r="A15" s="120"/>
      <c r="B15" s="98"/>
      <c r="C15" s="117"/>
      <c r="D15" s="113"/>
      <c r="E15" s="114"/>
      <c r="F15" s="94"/>
      <c r="G15" s="140"/>
    </row>
    <row r="16" spans="1:9" s="141" customFormat="1" ht="15" customHeight="1">
      <c r="A16" s="142"/>
      <c r="B16" s="35"/>
      <c r="C16" s="94"/>
      <c r="E16" s="94"/>
      <c r="F16" s="138"/>
      <c r="G16" s="140"/>
    </row>
    <row r="17" spans="1:8" s="141" customFormat="1" ht="75" customHeight="1">
      <c r="A17" s="120" t="s">
        <v>33</v>
      </c>
      <c r="B17" s="98" t="s">
        <v>45</v>
      </c>
      <c r="C17" s="117"/>
      <c r="D17" s="113" t="s">
        <v>12</v>
      </c>
      <c r="E17" s="114">
        <v>2</v>
      </c>
      <c r="F17" s="139">
        <f>(9.2+3.78+12.41+2.74+3.56+2.9+5.83+14.7+3.55+2.93+1.97)*1.05</f>
        <v>66.748500000000007</v>
      </c>
    </row>
    <row r="18" spans="1:8" s="141" customFormat="1" ht="15" customHeight="1">
      <c r="A18" s="120"/>
      <c r="B18" s="98"/>
      <c r="C18" s="94"/>
      <c r="D18" s="109"/>
      <c r="E18" s="105"/>
      <c r="F18" s="138"/>
    </row>
    <row r="19" spans="1:8" s="141" customFormat="1" ht="15" customHeight="1">
      <c r="A19" s="120"/>
      <c r="B19" s="98"/>
      <c r="C19" s="94"/>
      <c r="D19" s="109"/>
      <c r="E19" s="105"/>
      <c r="F19" s="138"/>
    </row>
    <row r="20" spans="1:8" s="141" customFormat="1" ht="60" customHeight="1">
      <c r="A20" s="120" t="s">
        <v>63</v>
      </c>
      <c r="B20" s="98" t="s">
        <v>49</v>
      </c>
      <c r="C20" s="117"/>
      <c r="D20" s="113" t="s">
        <v>12</v>
      </c>
      <c r="E20" s="114">
        <v>2</v>
      </c>
      <c r="F20" s="139">
        <f>((2.97+2.97)*2.76+17.27*2.65+19.08*2.9+(4.58+5.62+0.65)*2.67+18.96+10.72+8.81*2)*1.05</f>
        <v>203.44947000000002</v>
      </c>
    </row>
    <row r="21" spans="1:8" s="141" customFormat="1" ht="15" customHeight="1">
      <c r="A21" s="120"/>
      <c r="B21" s="98"/>
      <c r="C21" s="94"/>
      <c r="D21" s="109"/>
      <c r="E21" s="105"/>
      <c r="F21" s="138"/>
    </row>
    <row r="22" spans="1:8" s="141" customFormat="1" ht="15" customHeight="1">
      <c r="A22" s="120"/>
      <c r="B22" s="98"/>
      <c r="C22" s="94"/>
      <c r="D22" s="109"/>
      <c r="E22" s="105"/>
      <c r="F22" s="138"/>
      <c r="H22" s="143"/>
    </row>
    <row r="23" spans="1:8" s="141" customFormat="1" ht="63.75">
      <c r="A23" s="120" t="s">
        <v>34</v>
      </c>
      <c r="B23" s="98" t="s">
        <v>60</v>
      </c>
      <c r="C23" s="117"/>
      <c r="D23" s="113" t="s">
        <v>12</v>
      </c>
      <c r="E23" s="114">
        <v>2</v>
      </c>
      <c r="F23" s="144">
        <f>+F20+F17-F29-F32</f>
        <v>117.32847000000004</v>
      </c>
    </row>
    <row r="24" spans="1:8" s="141" customFormat="1" ht="15" customHeight="1">
      <c r="A24" s="120"/>
      <c r="B24" s="98"/>
      <c r="C24" s="94"/>
      <c r="D24" s="109"/>
      <c r="E24" s="105"/>
      <c r="F24" s="138"/>
    </row>
    <row r="25" spans="1:8" s="141" customFormat="1" ht="15" customHeight="1">
      <c r="A25" s="120"/>
      <c r="B25" s="98"/>
      <c r="C25" s="94"/>
      <c r="D25" s="109"/>
      <c r="E25" s="105"/>
      <c r="F25" s="138"/>
    </row>
    <row r="26" spans="1:8" s="141" customFormat="1" ht="16.5">
      <c r="A26" s="120" t="s">
        <v>62</v>
      </c>
      <c r="B26" s="98" t="s">
        <v>92</v>
      </c>
      <c r="C26" s="117"/>
      <c r="D26" s="113" t="s">
        <v>12</v>
      </c>
      <c r="E26" s="114">
        <v>2</v>
      </c>
      <c r="F26" s="113">
        <f>(2.5+2.5)*1.05</f>
        <v>5.25</v>
      </c>
      <c r="G26" s="145"/>
    </row>
    <row r="27" spans="1:8" s="141" customFormat="1" ht="15" customHeight="1">
      <c r="A27" s="120"/>
      <c r="B27" s="98"/>
      <c r="C27" s="117"/>
      <c r="D27" s="113"/>
      <c r="E27" s="114"/>
      <c r="F27" s="113"/>
    </row>
    <row r="28" spans="1:8" s="141" customFormat="1" ht="15" customHeight="1">
      <c r="A28" s="120"/>
      <c r="B28" s="98"/>
      <c r="C28" s="117"/>
      <c r="D28" s="113"/>
      <c r="E28" s="114"/>
      <c r="F28" s="113"/>
    </row>
    <row r="29" spans="1:8" s="141" customFormat="1" ht="63.75">
      <c r="A29" s="120" t="s">
        <v>35</v>
      </c>
      <c r="B29" s="101" t="s">
        <v>117</v>
      </c>
      <c r="C29" s="94"/>
      <c r="D29" s="113" t="s">
        <v>12</v>
      </c>
      <c r="E29" s="114">
        <v>2</v>
      </c>
      <c r="F29" s="146">
        <f>10.9*1.6*1.05</f>
        <v>18.312000000000001</v>
      </c>
    </row>
    <row r="30" spans="1:8" s="141" customFormat="1" ht="15" customHeight="1">
      <c r="A30" s="120"/>
      <c r="B30" s="98"/>
      <c r="C30" s="94"/>
      <c r="D30" s="109"/>
      <c r="E30" s="105"/>
      <c r="F30" s="138"/>
    </row>
    <row r="31" spans="1:8" s="141" customFormat="1" ht="15" customHeight="1">
      <c r="A31" s="120"/>
      <c r="B31" s="98"/>
      <c r="C31" s="94"/>
      <c r="D31" s="109"/>
      <c r="E31" s="105"/>
      <c r="F31" s="138"/>
    </row>
    <row r="32" spans="1:8" s="141" customFormat="1" ht="63.75">
      <c r="A32" s="120" t="s">
        <v>36</v>
      </c>
      <c r="B32" s="101" t="s">
        <v>105</v>
      </c>
      <c r="C32" s="94"/>
      <c r="D32" s="113" t="s">
        <v>12</v>
      </c>
      <c r="E32" s="114">
        <v>2</v>
      </c>
      <c r="F32" s="146">
        <f>32.5*2.9*1.05+'Suhomontažna dela'!F11+'Suhomontažna dela'!F14</f>
        <v>134.5575</v>
      </c>
    </row>
    <row r="33" spans="1:6" s="141" customFormat="1">
      <c r="A33" s="120"/>
    </row>
    <row r="34" spans="1:6" s="141" customFormat="1">
      <c r="A34" s="120"/>
    </row>
    <row r="35" spans="1:6" s="141" customFormat="1" ht="102">
      <c r="A35" s="120" t="s">
        <v>37</v>
      </c>
      <c r="B35" s="98" t="s">
        <v>65</v>
      </c>
      <c r="C35" s="117"/>
      <c r="D35" s="113" t="s">
        <v>12</v>
      </c>
      <c r="E35" s="114">
        <v>2</v>
      </c>
      <c r="F35" s="144">
        <f>(6.87+3.74)*1.05</f>
        <v>11.140499999999999</v>
      </c>
    </row>
    <row r="36" spans="1:6" s="141" customFormat="1" ht="15" customHeight="1">
      <c r="A36" s="120"/>
      <c r="B36" s="98"/>
      <c r="C36" s="94"/>
      <c r="D36" s="109"/>
      <c r="E36" s="105"/>
      <c r="F36" s="138"/>
    </row>
    <row r="37" spans="1:6" s="141" customFormat="1" ht="15" customHeight="1">
      <c r="A37" s="120"/>
      <c r="B37" s="98"/>
      <c r="C37" s="94"/>
      <c r="D37" s="109"/>
      <c r="E37" s="105"/>
      <c r="F37" s="138"/>
    </row>
    <row r="38" spans="1:6" s="141" customFormat="1" ht="38.25">
      <c r="A38" s="120" t="s">
        <v>38</v>
      </c>
      <c r="B38" s="116" t="s">
        <v>59</v>
      </c>
      <c r="C38" s="113"/>
      <c r="D38" s="113" t="s">
        <v>12</v>
      </c>
      <c r="E38" s="114">
        <v>1</v>
      </c>
      <c r="F38" s="95">
        <f>15+19</f>
        <v>34</v>
      </c>
    </row>
    <row r="39" spans="1:6" s="141" customFormat="1" ht="16.5">
      <c r="A39" s="120"/>
      <c r="B39" s="116"/>
      <c r="C39" s="113"/>
      <c r="D39" s="113"/>
      <c r="E39" s="114"/>
      <c r="F39" s="95"/>
    </row>
    <row r="40" spans="1:6" s="141" customFormat="1" ht="16.5">
      <c r="A40" s="120"/>
      <c r="B40" s="116" t="s">
        <v>88</v>
      </c>
      <c r="C40" s="113"/>
      <c r="D40" s="113"/>
      <c r="E40" s="114"/>
      <c r="F40" s="95"/>
    </row>
    <row r="41" spans="1:6" s="141" customFormat="1" ht="63.75">
      <c r="A41" s="120" t="s">
        <v>82</v>
      </c>
      <c r="B41" s="98" t="s">
        <v>84</v>
      </c>
      <c r="C41" s="117"/>
      <c r="D41" s="113" t="s">
        <v>12</v>
      </c>
      <c r="E41" s="114">
        <v>2</v>
      </c>
      <c r="F41" s="144">
        <f>(12*2+3.2*4)*2.9*1.05</f>
        <v>112.05599999999998</v>
      </c>
    </row>
    <row r="42" spans="1:6" s="141" customFormat="1" ht="14.25" customHeight="1">
      <c r="A42" s="120"/>
      <c r="B42" s="98"/>
      <c r="C42" s="117"/>
      <c r="D42" s="113"/>
      <c r="E42" s="114"/>
      <c r="F42" s="144"/>
    </row>
    <row r="43" spans="1:6" s="141" customFormat="1" ht="14.25" customHeight="1">
      <c r="A43" s="120"/>
      <c r="B43" s="98"/>
      <c r="C43" s="117"/>
      <c r="D43" s="113"/>
      <c r="E43" s="114"/>
      <c r="F43" s="144"/>
    </row>
    <row r="44" spans="1:6" s="141" customFormat="1" ht="76.5">
      <c r="A44" s="120" t="s">
        <v>85</v>
      </c>
      <c r="B44" s="98" t="s">
        <v>86</v>
      </c>
      <c r="C44" s="117"/>
      <c r="D44" s="113" t="s">
        <v>12</v>
      </c>
      <c r="E44" s="114">
        <v>2</v>
      </c>
      <c r="F44" s="144">
        <f>4*2*2.9*1.05</f>
        <v>24.36</v>
      </c>
    </row>
    <row r="45" spans="1:6" s="141" customFormat="1" ht="14.25" customHeight="1">
      <c r="A45" s="120"/>
      <c r="B45" s="98"/>
      <c r="C45" s="117"/>
      <c r="D45" s="113"/>
      <c r="E45" s="114"/>
      <c r="F45" s="144"/>
    </row>
    <row r="46" spans="1:6" s="141" customFormat="1" ht="14.25" customHeight="1">
      <c r="A46" s="120"/>
      <c r="B46" s="98"/>
      <c r="C46" s="117"/>
      <c r="D46" s="113"/>
      <c r="E46" s="114"/>
      <c r="F46" s="144"/>
    </row>
    <row r="47" spans="1:6" s="141" customFormat="1" ht="63.75">
      <c r="A47" s="120" t="s">
        <v>120</v>
      </c>
      <c r="B47" s="98" t="s">
        <v>87</v>
      </c>
      <c r="C47" s="117"/>
      <c r="D47" s="113" t="s">
        <v>12</v>
      </c>
      <c r="E47" s="114">
        <v>2</v>
      </c>
      <c r="F47" s="144">
        <f>6*2*2.5*1.05</f>
        <v>31.5</v>
      </c>
    </row>
    <row r="48" spans="1:6" s="141" customFormat="1" ht="15" customHeight="1">
      <c r="A48" s="120"/>
      <c r="B48" s="98"/>
      <c r="C48" s="94"/>
      <c r="D48" s="109"/>
      <c r="E48" s="105"/>
      <c r="F48" s="138"/>
    </row>
    <row r="49" spans="1:7" s="141" customFormat="1" ht="15" customHeight="1">
      <c r="A49" s="147"/>
      <c r="B49" s="98"/>
      <c r="C49" s="94"/>
      <c r="D49" s="109"/>
      <c r="E49" s="148"/>
      <c r="F49" s="138"/>
      <c r="G49" s="140"/>
    </row>
    <row r="50" spans="1:7" ht="18.75">
      <c r="A50" s="149"/>
      <c r="B50" s="150" t="s">
        <v>22</v>
      </c>
      <c r="C50" s="129"/>
      <c r="D50" s="130"/>
      <c r="E50" s="131"/>
      <c r="F50" s="129"/>
      <c r="G50" s="151"/>
    </row>
    <row r="54" spans="1:7">
      <c r="C54" s="35"/>
      <c r="E54" s="35"/>
    </row>
  </sheetData>
  <mergeCells count="5">
    <mergeCell ref="A3:G3"/>
    <mergeCell ref="B5:E5"/>
    <mergeCell ref="B6:E6"/>
    <mergeCell ref="B7:E7"/>
    <mergeCell ref="B8:E8"/>
  </mergeCells>
  <phoneticPr fontId="0" type="noConversion"/>
  <pageMargins left="0.98425196850393704" right="0.19685039370078741" top="0.78740157480314965" bottom="0.78740157480314965" header="0.19685039370078741" footer="0.19685039370078741"/>
  <pageSetup paperSize="9" orientation="portrait" r:id="rId1"/>
  <headerFooter alignWithMargins="0">
    <oddHeader>&amp;L&amp;9&amp;F&amp;R&amp;9&amp;A</oddHeader>
    <oddFooter>&amp;L&amp;9&amp;D&amp;C&amp;9PROJEKT-INVEST d.o.o.&amp;R&amp;9&amp;P</oddFooter>
  </headerFooter>
</worksheet>
</file>

<file path=xl/worksheets/sheet8.xml><?xml version="1.0" encoding="utf-8"?>
<worksheet xmlns="http://schemas.openxmlformats.org/spreadsheetml/2006/main" xmlns:r="http://schemas.openxmlformats.org/officeDocument/2006/relationships">
  <dimension ref="A1:G25"/>
  <sheetViews>
    <sheetView topLeftCell="A4" workbookViewId="0">
      <selection activeCell="F14" sqref="F14"/>
    </sheetView>
  </sheetViews>
  <sheetFormatPr defaultColWidth="9" defaultRowHeight="12.75"/>
  <cols>
    <col min="1" max="1" width="4.5" style="9" customWidth="1"/>
    <col min="2" max="2" width="35.125" style="71" customWidth="1"/>
    <col min="3" max="3" width="5" style="8" customWidth="1"/>
    <col min="4" max="4" width="2.25" style="1" customWidth="1"/>
    <col min="5" max="5" width="6.75" style="4" customWidth="1"/>
    <col min="6" max="6" width="10.125" style="4" customWidth="1"/>
    <col min="7" max="7" width="15.75" style="5" customWidth="1"/>
    <col min="8" max="16384" width="9" style="1"/>
  </cols>
  <sheetData>
    <row r="1" spans="1:7">
      <c r="C1" s="4"/>
    </row>
    <row r="2" spans="1:7" ht="18">
      <c r="B2" s="72" t="s">
        <v>72</v>
      </c>
    </row>
    <row r="3" spans="1:7">
      <c r="B3" s="73"/>
    </row>
    <row r="4" spans="1:7" ht="15" customHeight="1">
      <c r="A4" s="154" t="s">
        <v>116</v>
      </c>
      <c r="B4" s="157"/>
      <c r="C4" s="157"/>
      <c r="D4" s="157"/>
      <c r="E4" s="157"/>
      <c r="F4" s="157"/>
      <c r="G4" s="157"/>
    </row>
    <row r="5" spans="1:7" ht="51">
      <c r="A5" s="99"/>
      <c r="B5" s="99" t="s">
        <v>42</v>
      </c>
      <c r="C5" s="100"/>
      <c r="D5" s="100"/>
      <c r="E5" s="100"/>
      <c r="F5" s="100"/>
      <c r="G5" s="100"/>
    </row>
    <row r="6" spans="1:7" ht="25.5">
      <c r="B6" s="99" t="s">
        <v>39</v>
      </c>
    </row>
    <row r="7" spans="1:7" ht="38.25">
      <c r="B7" s="99" t="s">
        <v>40</v>
      </c>
    </row>
    <row r="8" spans="1:7">
      <c r="B8" s="1"/>
    </row>
    <row r="9" spans="1:7">
      <c r="B9" s="100"/>
    </row>
    <row r="10" spans="1:7" ht="18">
      <c r="B10" s="72" t="s">
        <v>72</v>
      </c>
    </row>
    <row r="11" spans="1:7" ht="18">
      <c r="B11" s="72"/>
    </row>
    <row r="12" spans="1:7" ht="14.25">
      <c r="D12" s="3"/>
    </row>
    <row r="13" spans="1:7" ht="89.25">
      <c r="A13" s="9">
        <v>1</v>
      </c>
      <c r="B13" s="26" t="s">
        <v>106</v>
      </c>
      <c r="D13" s="69" t="s">
        <v>12</v>
      </c>
      <c r="E13" s="67">
        <v>2</v>
      </c>
      <c r="F13" s="90">
        <f>+'Zidarska dela'!F13-7</f>
        <v>182.19949999999994</v>
      </c>
      <c r="G13" s="97"/>
    </row>
    <row r="14" spans="1:7" ht="14.25" customHeight="1">
      <c r="B14" s="26"/>
      <c r="C14" s="66"/>
      <c r="D14" s="69"/>
      <c r="E14" s="67"/>
      <c r="F14" s="68"/>
    </row>
    <row r="15" spans="1:7" ht="14.25" customHeight="1">
      <c r="B15" s="62" t="s">
        <v>83</v>
      </c>
      <c r="C15" s="26"/>
      <c r="D15" s="8"/>
      <c r="E15" s="90"/>
      <c r="F15" s="68"/>
    </row>
    <row r="16" spans="1:7" ht="127.5">
      <c r="A16" s="9">
        <v>2</v>
      </c>
      <c r="B16" s="27" t="s">
        <v>81</v>
      </c>
      <c r="C16" s="26"/>
      <c r="D16" s="69" t="s">
        <v>12</v>
      </c>
      <c r="E16" s="67">
        <v>2</v>
      </c>
      <c r="F16" s="137">
        <f>+'Suhomontažna dela'!F17</f>
        <v>40.320000000000007</v>
      </c>
    </row>
    <row r="17" spans="1:7" ht="14.25" customHeight="1">
      <c r="B17" s="1"/>
      <c r="C17" s="1"/>
      <c r="E17" s="1"/>
      <c r="F17" s="1"/>
    </row>
    <row r="18" spans="1:7" ht="14.25" customHeight="1">
      <c r="B18" s="26"/>
      <c r="C18" s="66"/>
      <c r="D18" s="69"/>
      <c r="E18" s="67"/>
      <c r="F18" s="68"/>
    </row>
    <row r="19" spans="1:7" ht="18.75">
      <c r="A19" s="83"/>
      <c r="B19" s="84" t="s">
        <v>73</v>
      </c>
      <c r="C19" s="85"/>
      <c r="D19" s="86"/>
      <c r="E19" s="87"/>
      <c r="F19" s="88"/>
      <c r="G19" s="89"/>
    </row>
    <row r="24" spans="1:7">
      <c r="B24" s="1"/>
      <c r="C24" s="1"/>
      <c r="E24" s="1"/>
      <c r="F24" s="1"/>
    </row>
    <row r="25" spans="1:7">
      <c r="B25" s="1"/>
      <c r="C25" s="1"/>
      <c r="E25" s="1"/>
      <c r="F25" s="1"/>
    </row>
  </sheetData>
  <mergeCells count="1">
    <mergeCell ref="A4:G4"/>
  </mergeCells>
  <pageMargins left="0.98425196850393704" right="0.19685039370078741" top="0.98425196850393704" bottom="0.98425196850393704" header="0.19685039370078741" footer="0.19685039370078741"/>
  <pageSetup paperSize="9" orientation="portrait" r:id="rId1"/>
  <headerFooter alignWithMargins="0">
    <oddHeader>&amp;L&amp;D&amp;F&amp;CPROJEKT-INVEST d.o.o.&amp;R&amp;A</oddHeader>
    <oddFooter>&amp;R&amp;P</oddFooter>
  </headerFooter>
</worksheet>
</file>

<file path=xl/worksheets/sheet9.xml><?xml version="1.0" encoding="utf-8"?>
<worksheet xmlns="http://schemas.openxmlformats.org/spreadsheetml/2006/main" xmlns:r="http://schemas.openxmlformats.org/officeDocument/2006/relationships">
  <dimension ref="A1:G26"/>
  <sheetViews>
    <sheetView tabSelected="1" topLeftCell="A4" workbookViewId="0">
      <selection activeCell="G14" sqref="G14"/>
    </sheetView>
  </sheetViews>
  <sheetFormatPr defaultColWidth="9" defaultRowHeight="12.75"/>
  <cols>
    <col min="1" max="1" width="4.5" style="9" customWidth="1"/>
    <col min="2" max="2" width="35.125" style="71" customWidth="1"/>
    <col min="3" max="3" width="5" style="8" customWidth="1"/>
    <col min="4" max="4" width="2.25" style="1" customWidth="1"/>
    <col min="5" max="5" width="6.75" style="4" customWidth="1"/>
    <col min="6" max="6" width="10.125" style="4" customWidth="1"/>
    <col min="7" max="7" width="15.75" style="5" customWidth="1"/>
    <col min="8" max="16384" width="9" style="1"/>
  </cols>
  <sheetData>
    <row r="1" spans="1:7">
      <c r="C1" s="4"/>
    </row>
    <row r="2" spans="1:7" ht="18">
      <c r="B2" s="72" t="s">
        <v>114</v>
      </c>
    </row>
    <row r="3" spans="1:7">
      <c r="B3" s="73"/>
    </row>
    <row r="4" spans="1:7" ht="15" customHeight="1">
      <c r="A4" s="154" t="s">
        <v>41</v>
      </c>
      <c r="B4" s="157"/>
      <c r="C4" s="157"/>
      <c r="D4" s="157"/>
      <c r="E4" s="157"/>
      <c r="F4" s="157"/>
      <c r="G4" s="157"/>
    </row>
    <row r="5" spans="1:7" ht="51">
      <c r="A5" s="102"/>
      <c r="B5" s="102" t="s">
        <v>42</v>
      </c>
      <c r="C5" s="103"/>
      <c r="D5" s="103"/>
      <c r="E5" s="103"/>
      <c r="F5" s="103"/>
      <c r="G5" s="103"/>
    </row>
    <row r="6" spans="1:7" ht="25.5">
      <c r="B6" s="102" t="s">
        <v>39</v>
      </c>
    </row>
    <row r="7" spans="1:7" ht="38.25">
      <c r="B7" s="102" t="s">
        <v>40</v>
      </c>
    </row>
    <row r="8" spans="1:7">
      <c r="B8" s="1"/>
    </row>
    <row r="9" spans="1:7">
      <c r="B9" s="103"/>
    </row>
    <row r="10" spans="1:7" ht="18">
      <c r="B10" s="72" t="s">
        <v>114</v>
      </c>
    </row>
    <row r="11" spans="1:7" ht="18">
      <c r="B11" s="72"/>
    </row>
    <row r="12" spans="1:7" ht="14.25">
      <c r="D12" s="3"/>
    </row>
    <row r="13" spans="1:7" ht="102">
      <c r="A13" s="9">
        <v>1</v>
      </c>
      <c r="B13" s="26" t="s">
        <v>130</v>
      </c>
      <c r="D13" s="69" t="s">
        <v>12</v>
      </c>
      <c r="E13" s="67">
        <v>2</v>
      </c>
      <c r="F13" s="152">
        <f>(1.91+1.14)*1.05</f>
        <v>3.2025000000000001</v>
      </c>
      <c r="G13" s="97"/>
    </row>
    <row r="14" spans="1:7" ht="16.5">
      <c r="B14" s="26" t="s">
        <v>131</v>
      </c>
      <c r="D14" s="69" t="s">
        <v>12</v>
      </c>
      <c r="E14" s="67">
        <v>2</v>
      </c>
      <c r="F14" s="152">
        <v>8</v>
      </c>
      <c r="G14" s="97"/>
    </row>
    <row r="15" spans="1:7" ht="14.25" customHeight="1">
      <c r="B15" s="26"/>
      <c r="C15" s="66"/>
      <c r="D15" s="69"/>
      <c r="E15" s="67"/>
      <c r="F15" s="68"/>
    </row>
    <row r="16" spans="1:7" ht="14.25" customHeight="1">
      <c r="B16" s="62"/>
      <c r="C16" s="26"/>
      <c r="D16" s="8"/>
      <c r="E16" s="90"/>
      <c r="F16" s="68"/>
    </row>
    <row r="17" spans="1:7" ht="102">
      <c r="A17" s="9">
        <v>2</v>
      </c>
      <c r="B17" s="27" t="s">
        <v>129</v>
      </c>
      <c r="C17" s="26"/>
      <c r="D17" s="69" t="s">
        <v>12</v>
      </c>
      <c r="E17" s="67">
        <v>2</v>
      </c>
      <c r="F17" s="137">
        <f>10.9*2.9*1.05</f>
        <v>33.1905</v>
      </c>
    </row>
    <row r="18" spans="1:7" ht="14.25" customHeight="1">
      <c r="B18" s="1"/>
      <c r="C18" s="1"/>
      <c r="E18" s="1"/>
      <c r="F18" s="1"/>
    </row>
    <row r="19" spans="1:7" ht="14.25" customHeight="1">
      <c r="B19" s="26"/>
      <c r="C19" s="66"/>
      <c r="D19" s="69"/>
      <c r="E19" s="67"/>
      <c r="F19" s="68"/>
    </row>
    <row r="20" spans="1:7" ht="18.75">
      <c r="A20" s="83"/>
      <c r="B20" s="84" t="s">
        <v>115</v>
      </c>
      <c r="C20" s="85"/>
      <c r="D20" s="86"/>
      <c r="E20" s="87"/>
      <c r="F20" s="88"/>
      <c r="G20" s="89"/>
    </row>
    <row r="25" spans="1:7">
      <c r="B25" s="1"/>
      <c r="C25" s="1"/>
      <c r="E25" s="1"/>
      <c r="F25" s="1"/>
    </row>
    <row r="26" spans="1:7">
      <c r="B26" s="1"/>
      <c r="C26" s="1"/>
      <c r="E26" s="1"/>
      <c r="F26" s="1"/>
    </row>
  </sheetData>
  <mergeCells count="1">
    <mergeCell ref="A4:G4"/>
  </mergeCells>
  <pageMargins left="0.98425196850393704" right="0.19685039370078741" top="0.98425196850393704" bottom="0.98425196850393704" header="0.19685039370078741" footer="0.19685039370078741"/>
  <pageSetup paperSize="9" orientation="portrait" horizontalDpi="300" verticalDpi="300" r:id="rId1"/>
  <headerFooter alignWithMargins="0">
    <oddHeader>&amp;L&amp;D&amp;F&amp;CPROJEKT-INVEST d.o.o.&amp;R&amp;A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12</vt:i4>
      </vt:variant>
    </vt:vector>
  </HeadingPairs>
  <TitlesOfParts>
    <vt:vector size="24" baseType="lpstr">
      <vt:lpstr>Ureditev MC GR</vt:lpstr>
      <vt:lpstr>Pripravljalna dela</vt:lpstr>
      <vt:lpstr>Zidarska dela</vt:lpstr>
      <vt:lpstr>Tesarska dela</vt:lpstr>
      <vt:lpstr>Okna vrata</vt:lpstr>
      <vt:lpstr>Suhomontažna dela</vt:lpstr>
      <vt:lpstr>Slikoplesk. dela</vt:lpstr>
      <vt:lpstr>Tlakarska dela</vt:lpstr>
      <vt:lpstr>Keramičarska dela</vt:lpstr>
      <vt:lpstr>Požarna zaščita</vt:lpstr>
      <vt:lpstr>Nepredvidena dela</vt:lpstr>
      <vt:lpstr>Rekapitulacija</vt:lpstr>
      <vt:lpstr>'Keramičarska dela'!Področje_tiskanja</vt:lpstr>
      <vt:lpstr>'Nepredvidena dela'!Področje_tiskanja</vt:lpstr>
      <vt:lpstr>'Okna vrata'!Področje_tiskanja</vt:lpstr>
      <vt:lpstr>'Požarna zaščita'!Področje_tiskanja</vt:lpstr>
      <vt:lpstr>'Pripravljalna dela'!Področje_tiskanja</vt:lpstr>
      <vt:lpstr>Rekapitulacija!Področje_tiskanja</vt:lpstr>
      <vt:lpstr>'Slikoplesk. dela'!Področje_tiskanja</vt:lpstr>
      <vt:lpstr>'Suhomontažna dela'!Področje_tiskanja</vt:lpstr>
      <vt:lpstr>'Tesarska dela'!Področje_tiskanja</vt:lpstr>
      <vt:lpstr>'Tlakarska dela'!Področje_tiskanja</vt:lpstr>
      <vt:lpstr>'Ureditev MC GR'!Področje_tiskanja</vt:lpstr>
      <vt:lpstr>'Zidarska dela'!Področje_tiskanja</vt:lpstr>
    </vt:vector>
  </TitlesOfParts>
  <Company>TONDACH OPEKARNA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TONDACH OPEKARNA</dc:creator>
  <cp:lastModifiedBy>uporabnik</cp:lastModifiedBy>
  <cp:lastPrinted>2013-02-21T14:19:07Z</cp:lastPrinted>
  <dcterms:created xsi:type="dcterms:W3CDTF">2000-02-04T22:11:01Z</dcterms:created>
  <dcterms:modified xsi:type="dcterms:W3CDTF">2013-03-04T13:40:21Z</dcterms:modified>
</cp:coreProperties>
</file>