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Izračun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<sst xmlns="http://schemas.openxmlformats.org/spreadsheetml/2006/main" count="30" uniqueCount="29">
  <si>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TAR. RAZ.</t>
  </si>
  <si>
    <t>I.</t>
  </si>
  <si>
    <t>II.</t>
  </si>
  <si>
    <t>III.</t>
  </si>
  <si>
    <t>IV</t>
  </si>
  <si>
    <t>V.</t>
  </si>
  <si>
    <t>VI.</t>
  </si>
  <si>
    <t>VII.</t>
  </si>
  <si>
    <t>I.BRUTO</t>
  </si>
  <si>
    <t>DELEŽ OBČINE</t>
  </si>
  <si>
    <t>PRISP. DEL. 16,10%</t>
  </si>
  <si>
    <t>II. BRUTO</t>
  </si>
  <si>
    <t>REGRES ZA PREHRANO MED DELOM:</t>
  </si>
  <si>
    <t>PIZ iz plače 15,50%</t>
  </si>
  <si>
    <t>PIZ na plačo 8,85%</t>
  </si>
  <si>
    <t>Starš. Varstvo 0,10%</t>
  </si>
  <si>
    <t>Prisp. za zaposlitve na plače 0,06%</t>
  </si>
  <si>
    <t>MINIMALNA PLAČA:</t>
  </si>
  <si>
    <t>NA DAN</t>
  </si>
  <si>
    <t>SKUPAJ RAZ. V PRISP. OBČINA</t>
  </si>
  <si>
    <t>RAZLIKA DO MINIMALNE PLAČE</t>
  </si>
  <si>
    <t>RAZLIKA DO MINIMALNE PLAČE ZA OBRAČUN PRISPEVKOV PO ZAKONU ZA 40 URNI DELAVNIK</t>
  </si>
  <si>
    <r>
      <rPr>
        <b/>
        <sz val="10"/>
        <rFont val="Arial CE"/>
        <family val="0"/>
      </rPr>
      <t>PREVOZNI STROŠKI:</t>
    </r>
    <r>
      <rPr>
        <sz val="10"/>
        <rFont val="Arial CE"/>
        <family val="0"/>
      </rPr>
      <t xml:space="preserve"> povrnitev stroškov prevoza na delo z javnim prevoznim sredstvom</t>
    </r>
  </si>
  <si>
    <t>25% RAZLIKE DO PLAČ (52. člen ZUTD)</t>
  </si>
  <si>
    <t>17,5% RAZLIKE DO PLAČ (5. odst. 5.člena Pravilnika o izboru in sof. Prog. Javnih del</t>
  </si>
  <si>
    <t>5% RAZLIKE DO PLAČ (invalidi)</t>
  </si>
  <si>
    <t xml:space="preserve">10,5% RAZLIKE DO PLAČE </t>
  </si>
  <si>
    <t>VELJA OD 01.01.2013 DALJE</t>
  </si>
  <si>
    <t xml:space="preserve">15% RAZLIKE DO PLAČE 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</si>
</sst>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wrapText="1"/>
    </xf>
    <xf numFmtId="4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10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11" borderId="14" xfId="0" applyFont="1" applyFill="1" applyBorder="1" applyAlignment="1">
      <alignment wrapText="1"/>
    </xf>
    <xf numFmtId="172" fontId="0" fillId="11" borderId="10" xfId="0" applyNumberFormat="1" applyFill="1" applyBorder="1" applyAlignment="1">
      <alignment/>
    </xf>
    <xf numFmtId="0" fontId="0" fillId="11" borderId="19" xfId="0" applyFill="1" applyBorder="1" applyAlignment="1">
      <alignment horizontal="center"/>
    </xf>
    <xf numFmtId="172" fontId="0" fillId="24" borderId="10" xfId="0" applyNumberFormat="1" applyFill="1" applyBorder="1" applyAlignment="1">
      <alignment/>
    </xf>
    <xf numFmtId="9" fontId="1" fillId="11" borderId="14" xfId="0" applyNumberFormat="1" applyFont="1" applyFill="1" applyBorder="1" applyAlignment="1">
      <alignment wrapText="1"/>
    </xf>
    <xf numFmtId="0" fontId="1" fillId="11" borderId="20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4.625" style="0" customWidth="1"/>
    <col min="2" max="2" width="9.875" style="0" customWidth="1"/>
    <col min="4" max="4" width="11.125" style="0" customWidth="1"/>
    <col min="5" max="6" width="13.125" style="0" customWidth="1"/>
    <col min="7" max="9" width="17.375" style="0" customWidth="1"/>
    <col min="10" max="10" width="12.375" style="0" customWidth="1"/>
    <col min="11" max="11" width="8.00390625" style="0" customWidth="1"/>
    <col min="13" max="13" width="10.375" style="0" customWidth="1"/>
    <col min="14" max="15" width="10.25390625" style="0" customWidth="1"/>
  </cols>
  <sheetData>
    <row r="1" spans="1:14" ht="12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3.5" thickBot="1">
      <c r="A2" s="10" t="s">
        <v>27</v>
      </c>
    </row>
    <row r="3" spans="1:15" ht="13.5" thickBot="1">
      <c r="A3" s="4"/>
      <c r="B3" s="8"/>
      <c r="C3" s="5"/>
      <c r="D3" s="5"/>
      <c r="E3" s="26" t="s">
        <v>9</v>
      </c>
      <c r="F3" s="27"/>
      <c r="G3" s="28"/>
      <c r="H3" s="23"/>
      <c r="I3" s="23"/>
      <c r="J3" s="5"/>
      <c r="K3" s="26" t="s">
        <v>9</v>
      </c>
      <c r="L3" s="27"/>
      <c r="M3" s="27"/>
      <c r="N3" s="27"/>
      <c r="O3" s="29"/>
    </row>
    <row r="4" spans="1:15" ht="67.5" customHeight="1" thickBot="1">
      <c r="A4" s="20" t="s">
        <v>0</v>
      </c>
      <c r="B4" s="9" t="s">
        <v>8</v>
      </c>
      <c r="C4" s="11" t="s">
        <v>10</v>
      </c>
      <c r="D4" s="6" t="s">
        <v>11</v>
      </c>
      <c r="E4" s="21" t="s">
        <v>23</v>
      </c>
      <c r="F4" s="21" t="s">
        <v>26</v>
      </c>
      <c r="G4" s="21" t="s">
        <v>24</v>
      </c>
      <c r="H4" s="25" t="s">
        <v>28</v>
      </c>
      <c r="I4" s="21" t="s">
        <v>25</v>
      </c>
      <c r="J4" s="19" t="s">
        <v>20</v>
      </c>
      <c r="K4" s="18" t="s">
        <v>13</v>
      </c>
      <c r="L4" s="18" t="s">
        <v>14</v>
      </c>
      <c r="M4" s="18" t="s">
        <v>15</v>
      </c>
      <c r="N4" s="18" t="s">
        <v>16</v>
      </c>
      <c r="O4" s="21" t="s">
        <v>19</v>
      </c>
    </row>
    <row r="5" spans="1:16" ht="12.75">
      <c r="A5" s="3" t="s">
        <v>1</v>
      </c>
      <c r="B5" s="16">
        <v>626.93</v>
      </c>
      <c r="C5" s="16">
        <f aca="true" t="shared" si="0" ref="C5:C11">B5*16.1/100</f>
        <v>100.93573</v>
      </c>
      <c r="D5" s="24">
        <f>B5+C5</f>
        <v>727.86573</v>
      </c>
      <c r="E5" s="22">
        <f>D5*25%</f>
        <v>181.9664325</v>
      </c>
      <c r="F5" s="22">
        <f>SUM(D5*10.5%)</f>
        <v>76.42590165</v>
      </c>
      <c r="G5" s="22">
        <f>D5*17.5%</f>
        <v>127.37650274999999</v>
      </c>
      <c r="H5" s="22">
        <f>SUM(D5*15%)</f>
        <v>109.17985949999999</v>
      </c>
      <c r="I5" s="22">
        <f>D5*5%</f>
        <v>36.3932865</v>
      </c>
      <c r="J5" s="17">
        <f>J13-B5</f>
        <v>156.73000000000002</v>
      </c>
      <c r="K5" s="17">
        <f>J5*15.5/100</f>
        <v>24.293150000000004</v>
      </c>
      <c r="L5" s="17">
        <f aca="true" t="shared" si="1" ref="L5:L11">J5*8.85/100</f>
        <v>13.870605000000001</v>
      </c>
      <c r="M5" s="17">
        <f aca="true" t="shared" si="2" ref="M5:M11">J5*0.1/100</f>
        <v>0.15673</v>
      </c>
      <c r="N5" s="17">
        <f>J5*0.06/100</f>
        <v>0.09403800000000001</v>
      </c>
      <c r="O5" s="22">
        <f aca="true" t="shared" si="3" ref="O5:O11">K5+L5+M5+N5</f>
        <v>38.41452300000001</v>
      </c>
      <c r="P5" s="12"/>
    </row>
    <row r="6" spans="1:16" ht="12.75">
      <c r="A6" s="2" t="s">
        <v>2</v>
      </c>
      <c r="B6" s="16">
        <v>666.11</v>
      </c>
      <c r="C6" s="16">
        <f t="shared" si="0"/>
        <v>107.24371000000001</v>
      </c>
      <c r="D6" s="24">
        <f aca="true" t="shared" si="4" ref="D6:D11">B6+C6</f>
        <v>773.35371</v>
      </c>
      <c r="E6" s="22">
        <f aca="true" t="shared" si="5" ref="E6:E11">D6*25%</f>
        <v>193.3384275</v>
      </c>
      <c r="F6" s="22">
        <f aca="true" t="shared" si="6" ref="F6:F11">SUM(D6*10.5%)</f>
        <v>81.20213955</v>
      </c>
      <c r="G6" s="22">
        <f aca="true" t="shared" si="7" ref="G6:G11">D6*17.5%</f>
        <v>135.33689925</v>
      </c>
      <c r="H6" s="22">
        <f aca="true" t="shared" si="8" ref="H6:H11">SUM(D6*15%)</f>
        <v>116.00305649999999</v>
      </c>
      <c r="I6" s="22">
        <f aca="true" t="shared" si="9" ref="I6:I11">D6*5%</f>
        <v>38.667685500000005</v>
      </c>
      <c r="J6" s="17">
        <f>J13-B6</f>
        <v>117.54999999999995</v>
      </c>
      <c r="K6" s="17">
        <f aca="true" t="shared" si="10" ref="K6:K11">J6*15.5/100</f>
        <v>18.220249999999993</v>
      </c>
      <c r="L6" s="17">
        <f t="shared" si="1"/>
        <v>10.403174999999997</v>
      </c>
      <c r="M6" s="17">
        <f t="shared" si="2"/>
        <v>0.11754999999999996</v>
      </c>
      <c r="N6" s="17">
        <f aca="true" t="shared" si="11" ref="N6:N11">J6*0.06/100</f>
        <v>0.07052999999999997</v>
      </c>
      <c r="O6" s="22">
        <f t="shared" si="3"/>
        <v>28.811504999999993</v>
      </c>
      <c r="P6" s="12"/>
    </row>
    <row r="7" spans="1:16" ht="12.75">
      <c r="A7" s="2" t="s">
        <v>3</v>
      </c>
      <c r="B7" s="16">
        <v>705.29</v>
      </c>
      <c r="C7" s="16">
        <f t="shared" si="0"/>
        <v>113.55169</v>
      </c>
      <c r="D7" s="24">
        <f t="shared" si="4"/>
        <v>818.84169</v>
      </c>
      <c r="E7" s="22">
        <f t="shared" si="5"/>
        <v>204.7104225</v>
      </c>
      <c r="F7" s="22">
        <f t="shared" si="6"/>
        <v>85.97837745</v>
      </c>
      <c r="G7" s="22">
        <f t="shared" si="7"/>
        <v>143.29729575</v>
      </c>
      <c r="H7" s="22">
        <f t="shared" si="8"/>
        <v>122.82625349999999</v>
      </c>
      <c r="I7" s="22">
        <f t="shared" si="9"/>
        <v>40.9420845</v>
      </c>
      <c r="J7" s="17">
        <f>J13-B7</f>
        <v>78.37</v>
      </c>
      <c r="K7" s="17">
        <f t="shared" si="10"/>
        <v>12.147350000000001</v>
      </c>
      <c r="L7" s="17">
        <f>J7*8.85/100</f>
        <v>6.935745000000001</v>
      </c>
      <c r="M7" s="17">
        <f t="shared" si="2"/>
        <v>0.07837000000000001</v>
      </c>
      <c r="N7" s="17">
        <f t="shared" si="11"/>
        <v>0.047022</v>
      </c>
      <c r="O7" s="22">
        <f t="shared" si="3"/>
        <v>19.208486999999998</v>
      </c>
      <c r="P7" s="12"/>
    </row>
    <row r="8" spans="1:16" ht="12.75">
      <c r="A8" s="2" t="s">
        <v>4</v>
      </c>
      <c r="B8" s="16">
        <v>744.48</v>
      </c>
      <c r="C8" s="16">
        <f t="shared" si="0"/>
        <v>119.86128000000001</v>
      </c>
      <c r="D8" s="24">
        <f>B8+C8</f>
        <v>864.34128</v>
      </c>
      <c r="E8" s="22">
        <f t="shared" si="5"/>
        <v>216.08532</v>
      </c>
      <c r="F8" s="22">
        <f>SUM(D8*10.5%)</f>
        <v>90.7558344</v>
      </c>
      <c r="G8" s="22">
        <f>D8*17.5%</f>
        <v>151.25972399999998</v>
      </c>
      <c r="H8" s="22">
        <f t="shared" si="8"/>
        <v>129.65119199999998</v>
      </c>
      <c r="I8" s="22">
        <f t="shared" si="9"/>
        <v>43.217064</v>
      </c>
      <c r="J8" s="17">
        <f>J13-B8</f>
        <v>39.17999999999995</v>
      </c>
      <c r="K8" s="17">
        <f t="shared" si="10"/>
        <v>6.072899999999993</v>
      </c>
      <c r="L8" s="17">
        <f t="shared" si="1"/>
        <v>3.4674299999999953</v>
      </c>
      <c r="M8" s="17">
        <f t="shared" si="2"/>
        <v>0.03917999999999995</v>
      </c>
      <c r="N8" s="17">
        <f t="shared" si="11"/>
        <v>0.02350799999999997</v>
      </c>
      <c r="O8" s="22">
        <f t="shared" si="3"/>
        <v>9.603017999999988</v>
      </c>
      <c r="P8" s="12"/>
    </row>
    <row r="9" spans="1:16" ht="12.75">
      <c r="A9" s="2" t="s">
        <v>5</v>
      </c>
      <c r="B9" s="16">
        <v>783.66</v>
      </c>
      <c r="C9" s="16">
        <f t="shared" si="0"/>
        <v>126.16926000000001</v>
      </c>
      <c r="D9" s="24">
        <f t="shared" si="4"/>
        <v>909.82926</v>
      </c>
      <c r="E9" s="22">
        <f t="shared" si="5"/>
        <v>227.457315</v>
      </c>
      <c r="F9" s="22">
        <f t="shared" si="6"/>
        <v>95.5320723</v>
      </c>
      <c r="G9" s="22">
        <f t="shared" si="7"/>
        <v>159.22012049999998</v>
      </c>
      <c r="H9" s="22">
        <f t="shared" si="8"/>
        <v>136.474389</v>
      </c>
      <c r="I9" s="22">
        <f t="shared" si="9"/>
        <v>45.491463</v>
      </c>
      <c r="J9" s="17">
        <v>0</v>
      </c>
      <c r="K9" s="17">
        <f t="shared" si="10"/>
        <v>0</v>
      </c>
      <c r="L9" s="17">
        <f t="shared" si="1"/>
        <v>0</v>
      </c>
      <c r="M9" s="17">
        <f t="shared" si="2"/>
        <v>0</v>
      </c>
      <c r="N9" s="17">
        <f t="shared" si="11"/>
        <v>0</v>
      </c>
      <c r="O9" s="22">
        <f t="shared" si="3"/>
        <v>0</v>
      </c>
      <c r="P9" s="12"/>
    </row>
    <row r="10" spans="1:16" ht="12.75">
      <c r="A10" s="2" t="s">
        <v>6</v>
      </c>
      <c r="B10" s="16">
        <v>862.03</v>
      </c>
      <c r="C10" s="16">
        <f t="shared" si="0"/>
        <v>138.78683</v>
      </c>
      <c r="D10" s="24">
        <f t="shared" si="4"/>
        <v>1000.81683</v>
      </c>
      <c r="E10" s="22">
        <f t="shared" si="5"/>
        <v>250.2042075</v>
      </c>
      <c r="F10" s="22">
        <f t="shared" si="6"/>
        <v>105.08576715</v>
      </c>
      <c r="G10" s="22">
        <f t="shared" si="7"/>
        <v>175.14294525</v>
      </c>
      <c r="H10" s="22">
        <f t="shared" si="8"/>
        <v>150.1225245</v>
      </c>
      <c r="I10" s="22">
        <f t="shared" si="9"/>
        <v>50.0408415</v>
      </c>
      <c r="J10" s="17">
        <v>0</v>
      </c>
      <c r="K10" s="17">
        <f t="shared" si="10"/>
        <v>0</v>
      </c>
      <c r="L10" s="17">
        <f t="shared" si="1"/>
        <v>0</v>
      </c>
      <c r="M10" s="17">
        <f t="shared" si="2"/>
        <v>0</v>
      </c>
      <c r="N10" s="17">
        <f t="shared" si="11"/>
        <v>0</v>
      </c>
      <c r="O10" s="22">
        <f t="shared" si="3"/>
        <v>0</v>
      </c>
      <c r="P10" s="12"/>
    </row>
    <row r="11" spans="1:16" ht="12.75">
      <c r="A11" s="2" t="s">
        <v>7</v>
      </c>
      <c r="B11" s="16">
        <v>940.39</v>
      </c>
      <c r="C11" s="16">
        <f t="shared" si="0"/>
        <v>151.40279</v>
      </c>
      <c r="D11" s="24">
        <f t="shared" si="4"/>
        <v>1091.79279</v>
      </c>
      <c r="E11" s="22">
        <f t="shared" si="5"/>
        <v>272.9481975</v>
      </c>
      <c r="F11" s="22">
        <f t="shared" si="6"/>
        <v>114.63824294999999</v>
      </c>
      <c r="G11" s="22">
        <f t="shared" si="7"/>
        <v>191.06373824999997</v>
      </c>
      <c r="H11" s="22">
        <f t="shared" si="8"/>
        <v>163.76891849999998</v>
      </c>
      <c r="I11" s="22">
        <f t="shared" si="9"/>
        <v>54.589639500000004</v>
      </c>
      <c r="J11" s="17">
        <v>0</v>
      </c>
      <c r="K11" s="17">
        <f t="shared" si="10"/>
        <v>0</v>
      </c>
      <c r="L11" s="17">
        <f t="shared" si="1"/>
        <v>0</v>
      </c>
      <c r="M11" s="17">
        <f t="shared" si="2"/>
        <v>0</v>
      </c>
      <c r="N11" s="17">
        <f t="shared" si="11"/>
        <v>0</v>
      </c>
      <c r="O11" s="22">
        <f t="shared" si="3"/>
        <v>0</v>
      </c>
      <c r="P11" s="12"/>
    </row>
    <row r="12" spans="5:11" ht="12.75">
      <c r="E12" s="14"/>
      <c r="F12" s="14"/>
      <c r="K12" s="7"/>
    </row>
    <row r="13" spans="1:12" ht="12.75">
      <c r="A13" s="1" t="s">
        <v>17</v>
      </c>
      <c r="B13" s="1"/>
      <c r="C13" s="1"/>
      <c r="D13" s="1"/>
      <c r="E13" s="13"/>
      <c r="F13" s="13"/>
      <c r="G13" s="1"/>
      <c r="H13" s="1"/>
      <c r="I13" s="1"/>
      <c r="J13" s="13">
        <v>783.66</v>
      </c>
      <c r="K13" s="10"/>
      <c r="L13" s="12"/>
    </row>
    <row r="14" spans="5:12" ht="12.75">
      <c r="E14" s="14"/>
      <c r="F14" s="14"/>
      <c r="J14" s="14"/>
      <c r="L14" s="12"/>
    </row>
    <row r="15" spans="1:11" ht="12.75">
      <c r="A15" s="10" t="s">
        <v>12</v>
      </c>
      <c r="J15" s="15">
        <v>3.54</v>
      </c>
      <c r="K15" s="10" t="s">
        <v>18</v>
      </c>
    </row>
    <row r="17" ht="12.75">
      <c r="A17" t="s">
        <v>22</v>
      </c>
    </row>
  </sheetData>
  <sheetProtection/>
  <mergeCells count="2">
    <mergeCell ref="E3:G3"/>
    <mergeCell ref="K3:O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obcina gornja radgona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Občina Gornja Radgona</cp:lastModifiedBy>
  <cp:lastPrinted>2012-03-05T09:36:00Z</cp:lastPrinted>
  <dcterms:created xsi:type="dcterms:W3CDTF">2005-02-11T07:19:44Z</dcterms:created>
  <dcterms:modified xsi:type="dcterms:W3CDTF">2013-03-28T08:36:29Z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