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D:\Dropbox\PROJEKTI\Adesco\2018\Gornja Radgona, občina\VŠD OŠ Gor. Radgona\Projektna dokumentacija\PZI Popis in predračun_6.9.2019\"/>
    </mc:Choice>
  </mc:AlternateContent>
  <xr:revisionPtr revIDLastSave="0" documentId="13_ncr:1_{80C7FFF3-D01F-45BA-B177-716553421C34}" xr6:coauthVersionLast="45" xr6:coauthVersionMax="45" xr10:uidLastSave="{00000000-0000-0000-0000-000000000000}"/>
  <bookViews>
    <workbookView xWindow="-120" yWindow="-120" windowWidth="29040" windowHeight="15840" tabRatio="907" xr2:uid="{9326720A-5608-4FAC-BF82-81E3A6004FA0}"/>
  </bookViews>
  <sheets>
    <sheet name="1. stran" sheetId="2" r:id="rId1"/>
    <sheet name="Uvod" sheetId="3" r:id="rId2"/>
    <sheet name="SKUPNA REKAPITULACIJA" sheetId="4" r:id="rId3"/>
    <sheet name="Rekapitulacija" sheetId="5" r:id="rId4"/>
    <sheet name="Rekapitulacija EKOSKLAD" sheetId="55" r:id="rId5"/>
    <sheet name="A|Rušitvena d." sheetId="6" r:id="rId6"/>
    <sheet name="A|Zemeljska d." sheetId="8" r:id="rId7"/>
    <sheet name="A|Betonska d." sheetId="9" r:id="rId8"/>
    <sheet name="A|Opaž-tesarska d." sheetId="10" r:id="rId9"/>
    <sheet name="A|Zidarska d." sheetId="11" r:id="rId10"/>
    <sheet name="A|Fasada" sheetId="12" r:id="rId11"/>
    <sheet name="B|Krovsko kleparska d." sheetId="13" r:id="rId12"/>
    <sheet name="B|Ključavničarska d." sheetId="14" r:id="rId13"/>
    <sheet name="B|Mizarska d." sheetId="15" r:id="rId14"/>
    <sheet name="B|Stavbno pohi." sheetId="16" r:id="rId15"/>
    <sheet name="B|Estrih" sheetId="17" r:id="rId16"/>
    <sheet name="B|Tlakarska d." sheetId="18" r:id="rId17"/>
    <sheet name="B|Keramičarska d." sheetId="19" r:id="rId18"/>
    <sheet name="B|Slikopleskarska d." sheetId="20" r:id="rId19"/>
    <sheet name="B|Montažerska d. " sheetId="21" r:id="rId20"/>
    <sheet name="B|Dvigalo" sheetId="22" r:id="rId21"/>
    <sheet name="A|Odstranitev objekta" sheetId="7" r:id="rId22"/>
    <sheet name="A|Pripravljalna d." sheetId="24" r:id="rId23"/>
    <sheet name="N-A|Zemeljska d." sheetId="25" r:id="rId24"/>
    <sheet name="N-A|Betonska d." sheetId="26" r:id="rId25"/>
    <sheet name="N-A|Opaž-tesarska d." sheetId="27" r:id="rId26"/>
    <sheet name="N-A|Zidarska d." sheetId="28" r:id="rId27"/>
    <sheet name="N-A|Fasada" sheetId="29" r:id="rId28"/>
    <sheet name="N-B|Krovsko kleparska d." sheetId="30" r:id="rId29"/>
    <sheet name="N-B|Ključavničarska d." sheetId="31" r:id="rId30"/>
    <sheet name="N-B|Stavbno pohi." sheetId="32" r:id="rId31"/>
    <sheet name="N-B|Estrih" sheetId="33" r:id="rId32"/>
    <sheet name="N-B|Tlakarska d." sheetId="34" r:id="rId33"/>
    <sheet name="N-B|Keramičarska d." sheetId="35" r:id="rId34"/>
    <sheet name="N-B|Slikopleskarska d." sheetId="36" r:id="rId35"/>
    <sheet name="N-B|Montažerska d." sheetId="37" r:id="rId36"/>
    <sheet name="C|ZUKA-A" sheetId="56" r:id="rId37"/>
    <sheet name="C|ZUKA-B" sheetId="57" r:id="rId38"/>
    <sheet name="C|ZUKA-C" sheetId="58" r:id="rId39"/>
    <sheet name="E1- NN PRIKLJUČEK" sheetId="38" r:id="rId40"/>
    <sheet name="E2- EL. INŠTALACIJE- Š.DVORANA" sheetId="39" r:id="rId41"/>
    <sheet name="E3- EL. INŠTALACIJE- SANACIJA" sheetId="40" r:id="rId42"/>
    <sheet name="E4- JAVNA RAZSVETLJAVA" sheetId="41" r:id="rId43"/>
    <sheet name="S 01 - Priključek vode ŠD" sheetId="45" r:id="rId44"/>
    <sheet name="S 02 - Kanalizacija ŠD" sheetId="46" r:id="rId45"/>
    <sheet name="S 03.1 - Vodovod ŠD" sheetId="47" r:id="rId46"/>
    <sheet name="S 03.2 - Vodovod SP" sheetId="48" r:id="rId47"/>
    <sheet name="S 04.1 - Ogrevanje ŠD" sheetId="49" r:id="rId48"/>
    <sheet name="S 04.2 - Ogrevanje SP" sheetId="50" r:id="rId49"/>
    <sheet name="S 05.1 - Prezračevanje ŠD" sheetId="51" r:id="rId50"/>
    <sheet name="S 05.2 - Prezračevanje SP" sheetId="52" r:id="rId51"/>
    <sheet name="S 06 - Gasilniki SP" sheetId="53" r:id="rId52"/>
    <sheet name="S 07 -Gorilnik" sheetId="54" r:id="rId53"/>
  </sheets>
  <externalReferences>
    <externalReference r:id="rId54"/>
    <externalReference r:id="rId55"/>
    <externalReference r:id="rId56"/>
    <externalReference r:id="rId57"/>
    <externalReference r:id="rId58"/>
    <externalReference r:id="rId59"/>
    <externalReference r:id="rId60"/>
  </externalReferences>
  <definedNames>
    <definedName name="______________dol2" localSheetId="39">#REF!</definedName>
    <definedName name="______________dol2" localSheetId="41">#REF!</definedName>
    <definedName name="______________dol2">#REF!</definedName>
    <definedName name="_____________dol2" localSheetId="39">#REF!</definedName>
    <definedName name="_____________dol2" localSheetId="41">#REF!</definedName>
    <definedName name="_____________dol2">#REF!</definedName>
    <definedName name="____________dol2" localSheetId="39">#REF!</definedName>
    <definedName name="____________dol2" localSheetId="41">#REF!</definedName>
    <definedName name="____________dol2">#REF!</definedName>
    <definedName name="__________hx2" localSheetId="39">#REF!</definedName>
    <definedName name="__________hx2" localSheetId="41">#REF!</definedName>
    <definedName name="__________hx2">#REF!</definedName>
    <definedName name="_________hx2" localSheetId="39">#REF!</definedName>
    <definedName name="_________hx2" localSheetId="41">#REF!</definedName>
    <definedName name="_________hx2">#REF!</definedName>
    <definedName name="________hx2" localSheetId="39">#REF!</definedName>
    <definedName name="________hx2" localSheetId="41">#REF!</definedName>
    <definedName name="________hx2">#REF!</definedName>
    <definedName name="_______dol2" localSheetId="39">#REF!</definedName>
    <definedName name="_______dol2" localSheetId="41">#REF!</definedName>
    <definedName name="_______dol2">#REF!</definedName>
    <definedName name="_______hx2" localSheetId="39">#REF!</definedName>
    <definedName name="_______hx2" localSheetId="41">#REF!</definedName>
    <definedName name="_______hx2">#REF!</definedName>
    <definedName name="______dol2" localSheetId="39">#REF!</definedName>
    <definedName name="______dol2" localSheetId="41">#REF!</definedName>
    <definedName name="______dol2">#REF!</definedName>
    <definedName name="______hx2" localSheetId="39">#REF!</definedName>
    <definedName name="______hx2" localSheetId="41">#REF!</definedName>
    <definedName name="______hx2">#REF!</definedName>
    <definedName name="_____dol2" localSheetId="39">#REF!</definedName>
    <definedName name="_____dol2" localSheetId="41">#REF!</definedName>
    <definedName name="_____dol2">#REF!</definedName>
    <definedName name="_____hx2" localSheetId="39">#REF!</definedName>
    <definedName name="_____hx2" localSheetId="41">#REF!</definedName>
    <definedName name="_____hx2">#REF!</definedName>
    <definedName name="_____pro2" localSheetId="39">#REF!</definedName>
    <definedName name="_____pro2" localSheetId="41">#REF!</definedName>
    <definedName name="_____pro2">#REF!</definedName>
    <definedName name="____dol2" localSheetId="39">#REF!</definedName>
    <definedName name="____dol2" localSheetId="41">#REF!</definedName>
    <definedName name="____dol2">#REF!</definedName>
    <definedName name="____hx2" localSheetId="39">#REF!</definedName>
    <definedName name="____hx2" localSheetId="41">#REF!</definedName>
    <definedName name="____hx2">#REF!</definedName>
    <definedName name="____pro2" localSheetId="39">#REF!</definedName>
    <definedName name="____pro2" localSheetId="41">#REF!</definedName>
    <definedName name="____pro2">#REF!</definedName>
    <definedName name="___dol2" localSheetId="39">#REF!</definedName>
    <definedName name="___dol2" localSheetId="41">#REF!</definedName>
    <definedName name="___dol2">#REF!</definedName>
    <definedName name="___hx2" localSheetId="39">#REF!</definedName>
    <definedName name="___hx2" localSheetId="41">#REF!</definedName>
    <definedName name="___hx2">#REF!</definedName>
    <definedName name="___pro2" localSheetId="39">#REF!</definedName>
    <definedName name="___pro2" localSheetId="41">#REF!</definedName>
    <definedName name="___pro2">#REF!</definedName>
    <definedName name="__dol2" localSheetId="39">#REF!</definedName>
    <definedName name="__dol2" localSheetId="41">#REF!</definedName>
    <definedName name="__dol2">#REF!</definedName>
    <definedName name="__hx2" localSheetId="39">#REF!</definedName>
    <definedName name="__hx2" localSheetId="41">#REF!</definedName>
    <definedName name="__hx2">#REF!</definedName>
    <definedName name="__pro2" localSheetId="39">#REF!</definedName>
    <definedName name="__pro2" localSheetId="41">#REF!</definedName>
    <definedName name="__pro2">#REF!</definedName>
    <definedName name="_3Excel_BuiltIn_Print_Area_12_1_1_1_1" localSheetId="39">#REF!</definedName>
    <definedName name="_3Excel_BuiltIn_Print_Area_12_1_1_1_1" localSheetId="41">#REF!</definedName>
    <definedName name="_3Excel_BuiltIn_Print_Area_12_1_1_1_1">#REF!</definedName>
    <definedName name="_4Excel_BuiltIn_Print_Area_3_1_1_1_1" localSheetId="39">(#REF!,#REF!)</definedName>
    <definedName name="_4Excel_BuiltIn_Print_Area_3_1_1_1_1" localSheetId="41">(#REF!,#REF!)</definedName>
    <definedName name="_4Excel_BuiltIn_Print_Area_3_1_1_1_1">(#REF!,#REF!)</definedName>
    <definedName name="_5Excel_BuiltIn_Print_Area_5_1_1_1_1" localSheetId="39">#REF!</definedName>
    <definedName name="_5Excel_BuiltIn_Print_Area_5_1_1_1_1" localSheetId="41">#REF!</definedName>
    <definedName name="_5Excel_BuiltIn_Print_Area_5_1_1_1_1">#REF!</definedName>
    <definedName name="_6Excel_BuiltIn_Print_Area_8_1_1_1_1" localSheetId="39">#REF!</definedName>
    <definedName name="_6Excel_BuiltIn_Print_Area_8_1_1_1_1" localSheetId="41">#REF!</definedName>
    <definedName name="_6Excel_BuiltIn_Print_Area_8_1_1_1_1">#REF!</definedName>
    <definedName name="_dol2" localSheetId="39">#REF!</definedName>
    <definedName name="_dol2" localSheetId="41">#REF!</definedName>
    <definedName name="_dol2">#REF!</definedName>
    <definedName name="_Hlk176229081_1" localSheetId="39">#REF!</definedName>
    <definedName name="_Hlk176229081_1" localSheetId="41">#REF!</definedName>
    <definedName name="_Hlk176229081_1">#REF!</definedName>
    <definedName name="_hx2" localSheetId="39">#REF!</definedName>
    <definedName name="_hx2" localSheetId="41">#REF!</definedName>
    <definedName name="_hx2">#REF!</definedName>
    <definedName name="_pro2" localSheetId="39">#REF!</definedName>
    <definedName name="_pro2" localSheetId="41">#REF!</definedName>
    <definedName name="_pro2">#REF!</definedName>
    <definedName name="a" localSheetId="39">#REF!</definedName>
    <definedName name="a" localSheetId="41">#REF!</definedName>
    <definedName name="a">#REF!</definedName>
    <definedName name="aa" localSheetId="21">#REF!</definedName>
    <definedName name="aa" localSheetId="39">#REF!</definedName>
    <definedName name="aa" localSheetId="40">#REF!</definedName>
    <definedName name="aa" localSheetId="41">#REF!</definedName>
    <definedName name="aa" localSheetId="42">#REF!</definedName>
    <definedName name="aa" localSheetId="27">#REF!</definedName>
    <definedName name="aa" localSheetId="31">#REF!</definedName>
    <definedName name="aa" localSheetId="33">#REF!</definedName>
    <definedName name="aa" localSheetId="29">#REF!</definedName>
    <definedName name="aa" localSheetId="28">#REF!</definedName>
    <definedName name="aa" localSheetId="35">#REF!</definedName>
    <definedName name="aa" localSheetId="34">#REF!</definedName>
    <definedName name="aa" localSheetId="30">#REF!</definedName>
    <definedName name="aa" localSheetId="32">#REF!</definedName>
    <definedName name="aa" localSheetId="2">#REF!</definedName>
    <definedName name="aa">#REF!</definedName>
    <definedName name="aaa" localSheetId="39">#REF!</definedName>
    <definedName name="aaa" localSheetId="41">#REF!</definedName>
    <definedName name="aaa">#REF!</definedName>
    <definedName name="agregat" localSheetId="39">#REF!</definedName>
    <definedName name="agregat" localSheetId="41">#REF!</definedName>
    <definedName name="agregat">#REF!</definedName>
    <definedName name="AKUMULACIJA" localSheetId="39">#REF!</definedName>
    <definedName name="AKUMULACIJA" localSheetId="41">#REF!</definedName>
    <definedName name="AKUMULACIJA">#REF!</definedName>
    <definedName name="asd" localSheetId="39">#REF!</definedName>
    <definedName name="asd" localSheetId="41">#REF!</definedName>
    <definedName name="asd">#REF!</definedName>
    <definedName name="asdfer" localSheetId="21">#REF!</definedName>
    <definedName name="asdfer" localSheetId="35">#REF!</definedName>
    <definedName name="asdfer" localSheetId="34">#REF!</definedName>
    <definedName name="asdfer" localSheetId="2">#REF!</definedName>
    <definedName name="asdfer">#REF!</definedName>
    <definedName name="b" localSheetId="39">#REF!</definedName>
    <definedName name="b" localSheetId="41">#REF!</definedName>
    <definedName name="b">#REF!</definedName>
    <definedName name="baza" localSheetId="39">#REF!</definedName>
    <definedName name="baza" localSheetId="41">#REF!</definedName>
    <definedName name="baza">#REF!</definedName>
    <definedName name="baza1" localSheetId="39">#REF!</definedName>
    <definedName name="baza1" localSheetId="41">#REF!</definedName>
    <definedName name="baza1">#REF!</definedName>
    <definedName name="baza2" localSheetId="39">#REF!</definedName>
    <definedName name="baza2" localSheetId="41">#REF!</definedName>
    <definedName name="baza2">#REF!</definedName>
    <definedName name="baza3" localSheetId="39">#REF!</definedName>
    <definedName name="baza3" localSheetId="41">#REF!</definedName>
    <definedName name="baza3">#REF!</definedName>
    <definedName name="baza4" localSheetId="39">#REF!</definedName>
    <definedName name="baza4" localSheetId="41">#REF!</definedName>
    <definedName name="baza4">#REF!</definedName>
    <definedName name="baza5" localSheetId="39">#REF!</definedName>
    <definedName name="baza5" localSheetId="41">#REF!</definedName>
    <definedName name="baza5">#REF!</definedName>
    <definedName name="bazar" localSheetId="39">#REF!</definedName>
    <definedName name="bazar" localSheetId="41">#REF!</definedName>
    <definedName name="bazar">#REF!</definedName>
    <definedName name="cc" localSheetId="39">#REF!</definedName>
    <definedName name="cc" localSheetId="41">#REF!</definedName>
    <definedName name="cc">#REF!</definedName>
    <definedName name="cene" localSheetId="39">#REF!</definedName>
    <definedName name="cene" localSheetId="41">#REF!</definedName>
    <definedName name="cene">#REF!</definedName>
    <definedName name="CEVICU" localSheetId="39">#REF!</definedName>
    <definedName name="CEVICU" localSheetId="41">#REF!</definedName>
    <definedName name="CEVICU">#REF!</definedName>
    <definedName name="cevicu2" localSheetId="39">#REF!</definedName>
    <definedName name="cevicu2" localSheetId="41">#REF!</definedName>
    <definedName name="cevicu2">#REF!</definedName>
    <definedName name="CEVIJE" localSheetId="39">#REF!</definedName>
    <definedName name="CEVIJE" localSheetId="41">#REF!</definedName>
    <definedName name="CEVIJE">#REF!</definedName>
    <definedName name="CEVINIRO" localSheetId="39">#REF!</definedName>
    <definedName name="CEVINIRO" localSheetId="41">#REF!</definedName>
    <definedName name="CEVINIRO">#REF!</definedName>
    <definedName name="ceviniro2" localSheetId="39">#REF!</definedName>
    <definedName name="ceviniro2" localSheetId="41">#REF!</definedName>
    <definedName name="ceviniro2">#REF!</definedName>
    <definedName name="Datum" localSheetId="39">#REF!</definedName>
    <definedName name="Datum" localSheetId="41">#REF!</definedName>
    <definedName name="Datum">#REF!</definedName>
    <definedName name="Dela1" localSheetId="39">#REF!</definedName>
    <definedName name="Dela1" localSheetId="41">#REF!</definedName>
    <definedName name="Dela1">#REF!</definedName>
    <definedName name="Dela2" localSheetId="39">#REF!</definedName>
    <definedName name="Dela2" localSheetId="41">#REF!</definedName>
    <definedName name="Dela2">#REF!</definedName>
    <definedName name="Dela3" localSheetId="39">#REF!</definedName>
    <definedName name="Dela3" localSheetId="41">#REF!</definedName>
    <definedName name="Dela3">#REF!</definedName>
    <definedName name="dfgb" localSheetId="21">#REF!</definedName>
    <definedName name="dfgb" localSheetId="31">#REF!</definedName>
    <definedName name="dfgb" localSheetId="33">#REF!</definedName>
    <definedName name="dfgb" localSheetId="35">#REF!</definedName>
    <definedName name="dfgb" localSheetId="34">#REF!</definedName>
    <definedName name="dfgb" localSheetId="32">#REF!</definedName>
    <definedName name="dfgb" localSheetId="2">#REF!</definedName>
    <definedName name="dfgb">#REF!</definedName>
    <definedName name="DO" localSheetId="39">#REF!</definedName>
    <definedName name="DO" localSheetId="41">#REF!</definedName>
    <definedName name="DO">#REF!</definedName>
    <definedName name="DOL" localSheetId="39">#REF!</definedName>
    <definedName name="DOL" localSheetId="41">#REF!</definedName>
    <definedName name="DOL">#REF!</definedName>
    <definedName name="DOL_1" localSheetId="39">#REF!</definedName>
    <definedName name="DOL_1" localSheetId="41">#REF!</definedName>
    <definedName name="DOL_1">#REF!</definedName>
    <definedName name="DOL_10" localSheetId="39">#REF!</definedName>
    <definedName name="DOL_10" localSheetId="41">#REF!</definedName>
    <definedName name="DOL_10">#REF!</definedName>
    <definedName name="DOL_11" localSheetId="39">#REF!</definedName>
    <definedName name="DOL_11" localSheetId="41">#REF!</definedName>
    <definedName name="DOL_11">#REF!</definedName>
    <definedName name="DOL_12" localSheetId="39">#REF!</definedName>
    <definedName name="DOL_12" localSheetId="41">#REF!</definedName>
    <definedName name="DOL_12">#REF!</definedName>
    <definedName name="DOL_13" localSheetId="39">#REF!</definedName>
    <definedName name="DOL_13" localSheetId="41">#REF!</definedName>
    <definedName name="DOL_13">#REF!</definedName>
    <definedName name="DOL_14" localSheetId="39">#REF!</definedName>
    <definedName name="DOL_14" localSheetId="41">#REF!</definedName>
    <definedName name="DOL_14">#REF!</definedName>
    <definedName name="DOL_15" localSheetId="39">#REF!</definedName>
    <definedName name="DOL_15" localSheetId="41">#REF!</definedName>
    <definedName name="DOL_15">#REF!</definedName>
    <definedName name="DOL_16" localSheetId="39">#REF!</definedName>
    <definedName name="DOL_16" localSheetId="41">#REF!</definedName>
    <definedName name="DOL_16">#REF!</definedName>
    <definedName name="DOL_17" localSheetId="39">#REF!</definedName>
    <definedName name="DOL_17" localSheetId="41">#REF!</definedName>
    <definedName name="DOL_17">#REF!</definedName>
    <definedName name="DOL_18" localSheetId="39">#REF!</definedName>
    <definedName name="DOL_18" localSheetId="41">#REF!</definedName>
    <definedName name="DOL_18">#REF!</definedName>
    <definedName name="DOL_19" localSheetId="39">#REF!</definedName>
    <definedName name="DOL_19" localSheetId="41">#REF!</definedName>
    <definedName name="DOL_19">#REF!</definedName>
    <definedName name="DOL_2" localSheetId="39">#REF!</definedName>
    <definedName name="DOL_2" localSheetId="41">#REF!</definedName>
    <definedName name="DOL_2">#REF!</definedName>
    <definedName name="DOL_20" localSheetId="39">#REF!</definedName>
    <definedName name="DOL_20" localSheetId="41">#REF!</definedName>
    <definedName name="DOL_20">#REF!</definedName>
    <definedName name="DOL_3" localSheetId="39">#REF!</definedName>
    <definedName name="DOL_3" localSheetId="41">#REF!</definedName>
    <definedName name="DOL_3">#REF!</definedName>
    <definedName name="DOL_4" localSheetId="39">#REF!</definedName>
    <definedName name="DOL_4" localSheetId="41">#REF!</definedName>
    <definedName name="DOL_4">#REF!</definedName>
    <definedName name="DOL_5" localSheetId="39">#REF!</definedName>
    <definedName name="DOL_5" localSheetId="41">#REF!</definedName>
    <definedName name="DOL_5">#REF!</definedName>
    <definedName name="DOL_6" localSheetId="39">#REF!</definedName>
    <definedName name="DOL_6" localSheetId="41">#REF!</definedName>
    <definedName name="DOL_6">#REF!</definedName>
    <definedName name="DOL_7" localSheetId="39">#REF!</definedName>
    <definedName name="DOL_7" localSheetId="41">#REF!</definedName>
    <definedName name="DOL_7">#REF!</definedName>
    <definedName name="DOL_8" localSheetId="39">#REF!</definedName>
    <definedName name="DOL_8" localSheetId="41">#REF!</definedName>
    <definedName name="DOL_8">#REF!</definedName>
    <definedName name="DOL_9" localSheetId="39">#REF!</definedName>
    <definedName name="DOL_9" localSheetId="41">#REF!</definedName>
    <definedName name="DOL_9">#REF!</definedName>
    <definedName name="DOLA" localSheetId="39">#REF!</definedName>
    <definedName name="DOLA" localSheetId="41">#REF!</definedName>
    <definedName name="DOLA">#REF!</definedName>
    <definedName name="DOO" localSheetId="39">#REF!</definedName>
    <definedName name="DOO" localSheetId="41">#REF!</definedName>
    <definedName name="DOO">#REF!</definedName>
    <definedName name="ĐŽ" localSheetId="39">#REF!</definedName>
    <definedName name="ĐŽ" localSheetId="41">#REF!</definedName>
    <definedName name="ĐŽ">#REF!</definedName>
    <definedName name="enote" localSheetId="39">#REF!</definedName>
    <definedName name="enote" localSheetId="41">#REF!</definedName>
    <definedName name="enote">#REF!</definedName>
    <definedName name="ENTALPIJA" localSheetId="39">#REF!</definedName>
    <definedName name="ENTALPIJA" localSheetId="41">#REF!</definedName>
    <definedName name="ENTALPIJA">#REF!</definedName>
    <definedName name="ENTALPIJA_1" localSheetId="39">#REF!</definedName>
    <definedName name="ENTALPIJA_1" localSheetId="41">#REF!</definedName>
    <definedName name="ENTALPIJA_1">#REF!</definedName>
    <definedName name="ENTALPIJA_2" localSheetId="39">#REF!</definedName>
    <definedName name="ENTALPIJA_2" localSheetId="41">#REF!</definedName>
    <definedName name="ENTALPIJA_2">#REF!</definedName>
    <definedName name="ENTALPIJA_3" localSheetId="39">#REF!</definedName>
    <definedName name="ENTALPIJA_3" localSheetId="41">#REF!</definedName>
    <definedName name="ENTALPIJA_3">#REF!</definedName>
    <definedName name="ENTALPIJA_4" localSheetId="39">#REF!</definedName>
    <definedName name="ENTALPIJA_4" localSheetId="41">#REF!</definedName>
    <definedName name="ENTALPIJA_4">#REF!</definedName>
    <definedName name="ENTALPIJA_5" localSheetId="39">#REF!</definedName>
    <definedName name="ENTALPIJA_5" localSheetId="41">#REF!</definedName>
    <definedName name="ENTALPIJA_5">#REF!</definedName>
    <definedName name="ENTALPIJA_6" localSheetId="39">#REF!</definedName>
    <definedName name="ENTALPIJA_6" localSheetId="41">#REF!</definedName>
    <definedName name="ENTALPIJA_6">#REF!</definedName>
    <definedName name="ENTALPIJA_7" localSheetId="39">#REF!</definedName>
    <definedName name="ENTALPIJA_7" localSheetId="41">#REF!</definedName>
    <definedName name="ENTALPIJA_7">#REF!</definedName>
    <definedName name="ENTALPIJA_8" localSheetId="39">#REF!</definedName>
    <definedName name="ENTALPIJA_8" localSheetId="41">#REF!</definedName>
    <definedName name="ENTALPIJA_8">#REF!</definedName>
    <definedName name="ENTALPIJA_9" localSheetId="39">#REF!</definedName>
    <definedName name="ENTALPIJA_9" localSheetId="41">#REF!</definedName>
    <definedName name="ENTALPIJA_9">#REF!</definedName>
    <definedName name="Excel_BuiltIn__FilterDatabase_2" localSheetId="39">#REF!</definedName>
    <definedName name="Excel_BuiltIn__FilterDatabase_2" localSheetId="41">#REF!</definedName>
    <definedName name="Excel_BuiltIn__FilterDatabase_2">#REF!</definedName>
    <definedName name="Excel_BuiltIn_Print_Area_1" localSheetId="39">#REF!</definedName>
    <definedName name="Excel_BuiltIn_Print_Area_1" localSheetId="40">#REF!</definedName>
    <definedName name="Excel_BuiltIn_Print_Area_1" localSheetId="41">#REF!</definedName>
    <definedName name="Excel_BuiltIn_Print_Area_1" localSheetId="42">#REF!</definedName>
    <definedName name="Excel_BuiltIn_Print_Area_1">#REF!</definedName>
    <definedName name="Excel_BuiltIn_Print_Area_1_1" localSheetId="39">#REF!</definedName>
    <definedName name="Excel_BuiltIn_Print_Area_1_1" localSheetId="41">#REF!</definedName>
    <definedName name="Excel_BuiltIn_Print_Area_1_1">#REF!</definedName>
    <definedName name="Excel_BuiltIn_Print_Area_1_1_1" localSheetId="39">#REF!</definedName>
    <definedName name="Excel_BuiltIn_Print_Area_1_1_1" localSheetId="41">#REF!</definedName>
    <definedName name="Excel_BuiltIn_Print_Area_1_1_1">#REF!</definedName>
    <definedName name="Excel_BuiltIn_Print_Area_1_1_1_1" localSheetId="39">#REF!</definedName>
    <definedName name="Excel_BuiltIn_Print_Area_1_1_1_1" localSheetId="41">#REF!</definedName>
    <definedName name="Excel_BuiltIn_Print_Area_1_1_1_1">#REF!</definedName>
    <definedName name="Excel_BuiltIn_Print_Area_1_1_1_1___0" localSheetId="39">#REF!</definedName>
    <definedName name="Excel_BuiltIn_Print_Area_1_1_1_1___0" localSheetId="41">#REF!</definedName>
    <definedName name="Excel_BuiltIn_Print_Area_1_1_1_1___0">#REF!</definedName>
    <definedName name="Excel_BuiltIn_Print_Area_1_1_1_1_1" localSheetId="39">#REF!</definedName>
    <definedName name="Excel_BuiltIn_Print_Area_1_1_1_1_1" localSheetId="41">#REF!</definedName>
    <definedName name="Excel_BuiltIn_Print_Area_1_1_1_1_1">#REF!</definedName>
    <definedName name="Excel_BuiltIn_Print_Area_1_1_1_1_1_1" localSheetId="39">#REF!</definedName>
    <definedName name="Excel_BuiltIn_Print_Area_1_1_1_1_1_1" localSheetId="41">#REF!</definedName>
    <definedName name="Excel_BuiltIn_Print_Area_1_1_1_1_1_1">#REF!</definedName>
    <definedName name="Excel_BuiltIn_Print_Area_1_1_1_1_1_1_1" localSheetId="39">#REF!</definedName>
    <definedName name="Excel_BuiltIn_Print_Area_1_1_1_1_1_1_1" localSheetId="41">#REF!</definedName>
    <definedName name="Excel_BuiltIn_Print_Area_1_1_1_1_1_1_1">#REF!</definedName>
    <definedName name="Excel_BuiltIn_Print_Area_1_1_1_1_1_1_1___0" localSheetId="39">#REF!</definedName>
    <definedName name="Excel_BuiltIn_Print_Area_1_1_1_1_1_1_1___0" localSheetId="41">#REF!</definedName>
    <definedName name="Excel_BuiltIn_Print_Area_1_1_1_1_1_1_1___0">#REF!</definedName>
    <definedName name="Excel_BuiltIn_Print_Area_1_1_1_1_1_1_1_1" localSheetId="39">#REF!</definedName>
    <definedName name="Excel_BuiltIn_Print_Area_1_1_1_1_1_1_1_1" localSheetId="41">#REF!</definedName>
    <definedName name="Excel_BuiltIn_Print_Area_1_1_1_1_1_1_1_1">#REF!</definedName>
    <definedName name="Excel_BuiltIn_Print_Area_1_1_1_1_1_1_1_1_1" localSheetId="39">#REF!</definedName>
    <definedName name="Excel_BuiltIn_Print_Area_1_1_1_1_1_1_1_1_1" localSheetId="41">#REF!</definedName>
    <definedName name="Excel_BuiltIn_Print_Area_1_1_1_1_1_1_1_1_1">#REF!</definedName>
    <definedName name="Excel_BuiltIn_Print_Area_1_1_1_1_1_1_1_1_1_1" localSheetId="39">#REF!</definedName>
    <definedName name="Excel_BuiltIn_Print_Area_1_1_1_1_1_1_1_1_1_1" localSheetId="41">#REF!</definedName>
    <definedName name="Excel_BuiltIn_Print_Area_1_1_1_1_1_1_1_1_1_1">#REF!</definedName>
    <definedName name="Excel_BuiltIn_Print_Area_1_1_1_1_1_1_1_1_1_1_1" localSheetId="39">#REF!</definedName>
    <definedName name="Excel_BuiltIn_Print_Area_1_1_1_1_1_1_1_1_1_1_1" localSheetId="41">#REF!</definedName>
    <definedName name="Excel_BuiltIn_Print_Area_1_1_1_1_1_1_1_1_1_1_1">#REF!</definedName>
    <definedName name="Excel_BuiltIn_Print_Area_1_1_1_1_1_1_1_1_1_1_1_1" localSheetId="39">#REF!</definedName>
    <definedName name="Excel_BuiltIn_Print_Area_1_1_1_1_1_1_1_1_1_1_1_1" localSheetId="41">#REF!</definedName>
    <definedName name="Excel_BuiltIn_Print_Area_1_1_1_1_1_1_1_1_1_1_1_1">#REF!</definedName>
    <definedName name="Excel_BuiltIn_Print_Area_1_1_1_1_1_1_1_1_1_1_1_1_1" localSheetId="39">#REF!</definedName>
    <definedName name="Excel_BuiltIn_Print_Area_1_1_1_1_1_1_1_1_1_1_1_1_1" localSheetId="41">#REF!</definedName>
    <definedName name="Excel_BuiltIn_Print_Area_1_1_1_1_1_1_1_1_1_1_1_1_1">#REF!</definedName>
    <definedName name="Excel_BuiltIn_Print_Area_1_1_1_1_1_1_1_1_1_1_1_1_1_1" localSheetId="39">#REF!</definedName>
    <definedName name="Excel_BuiltIn_Print_Area_1_1_1_1_1_1_1_1_1_1_1_1_1_1" localSheetId="41">#REF!</definedName>
    <definedName name="Excel_BuiltIn_Print_Area_1_1_1_1_1_1_1_1_1_1_1_1_1_1">#REF!</definedName>
    <definedName name="Excel_BuiltIn_Print_Area_1_1_1_1_1_1_1_1_1_1_1_1_1_1_1" localSheetId="39">#REF!</definedName>
    <definedName name="Excel_BuiltIn_Print_Area_1_1_1_1_1_1_1_1_1_1_1_1_1_1_1" localSheetId="41">#REF!</definedName>
    <definedName name="Excel_BuiltIn_Print_Area_1_1_1_1_1_1_1_1_1_1_1_1_1_1_1">#REF!</definedName>
    <definedName name="Excel_BuiltIn_Print_Area_1_1_1_1_1_1_1_1_1_1_1_1_1_1_1_1" localSheetId="39">#REF!</definedName>
    <definedName name="Excel_BuiltIn_Print_Area_1_1_1_1_1_1_1_1_1_1_1_1_1_1_1_1" localSheetId="41">#REF!</definedName>
    <definedName name="Excel_BuiltIn_Print_Area_1_1_1_1_1_1_1_1_1_1_1_1_1_1_1_1">#REF!</definedName>
    <definedName name="Excel_BuiltIn_Print_Area_1_1_1_1_1_1_1_1_1_1_1_1_1_1_1_1_1" localSheetId="39">#REF!</definedName>
    <definedName name="Excel_BuiltIn_Print_Area_1_1_1_1_1_1_1_1_1_1_1_1_1_1_1_1_1" localSheetId="41">#REF!</definedName>
    <definedName name="Excel_BuiltIn_Print_Area_1_1_1_1_1_1_1_1_1_1_1_1_1_1_1_1_1">#REF!</definedName>
    <definedName name="Excel_BuiltIn_Print_Area_1_1_1_1_1_1_1_1_1_1_1_1_1_1_1_1_1_1_1" localSheetId="39">#REF!</definedName>
    <definedName name="Excel_BuiltIn_Print_Area_1_1_1_1_1_1_1_1_1_1_1_1_1_1_1_1_1_1_1" localSheetId="41">#REF!</definedName>
    <definedName name="Excel_BuiltIn_Print_Area_1_1_1_1_1_1_1_1_1_1_1_1_1_1_1_1_1_1_1">#REF!</definedName>
    <definedName name="Excel_BuiltIn_Print_Area_1_1_1_1_1_1_1_1_1_1_1_1_1_1_1_1_1_1_1_1" localSheetId="39">#REF!</definedName>
    <definedName name="Excel_BuiltIn_Print_Area_1_1_1_1_1_1_1_1_1_1_1_1_1_1_1_1_1_1_1_1" localSheetId="41">#REF!</definedName>
    <definedName name="Excel_BuiltIn_Print_Area_1_1_1_1_1_1_1_1_1_1_1_1_1_1_1_1_1_1_1_1">#REF!</definedName>
    <definedName name="Excel_BuiltIn_Print_Area_1_1_1_1_1_1_1_1_1_1_1_1_1_1_1_1_1_1_1_1_1" localSheetId="39">#REF!</definedName>
    <definedName name="Excel_BuiltIn_Print_Area_1_1_1_1_1_1_1_1_1_1_1_1_1_1_1_1_1_1_1_1_1" localSheetId="41">#REF!</definedName>
    <definedName name="Excel_BuiltIn_Print_Area_1_1_1_1_1_1_1_1_1_1_1_1_1_1_1_1_1_1_1_1_1">#REF!</definedName>
    <definedName name="Excel_BuiltIn_Print_Area_1_1_1_1_1_1_1_1_1_1_1_1_1_1_1_1_1_1_1_1_1_1" localSheetId="39">#REF!</definedName>
    <definedName name="Excel_BuiltIn_Print_Area_1_1_1_1_1_1_1_1_1_1_1_1_1_1_1_1_1_1_1_1_1_1" localSheetId="41">#REF!</definedName>
    <definedName name="Excel_BuiltIn_Print_Area_1_1_1_1_1_1_1_1_1_1_1_1_1_1_1_1_1_1_1_1_1_1">#REF!</definedName>
    <definedName name="Excel_BuiltIn_Print_Area_1_1_1_1_1_1_1_1_1_1_1_1_1_1_1_1_1_1_1_1_1_1_1" localSheetId="39">#REF!</definedName>
    <definedName name="Excel_BuiltIn_Print_Area_1_1_1_1_1_1_1_1_1_1_1_1_1_1_1_1_1_1_1_1_1_1_1" localSheetId="41">#REF!</definedName>
    <definedName name="Excel_BuiltIn_Print_Area_1_1_1_1_1_1_1_1_1_1_1_1_1_1_1_1_1_1_1_1_1_1_1">#REF!</definedName>
    <definedName name="Excel_BuiltIn_Print_Area_1_1_1_1_1_1_1_1_1_1_1_1_1_1_1_1_1_1_1_1_1_1_1_1" localSheetId="39">#REF!</definedName>
    <definedName name="Excel_BuiltIn_Print_Area_1_1_1_1_1_1_1_1_1_1_1_1_1_1_1_1_1_1_1_1_1_1_1_1" localSheetId="41">#REF!</definedName>
    <definedName name="Excel_BuiltIn_Print_Area_1_1_1_1_1_1_1_1_1_1_1_1_1_1_1_1_1_1_1_1_1_1_1_1">#REF!</definedName>
    <definedName name="Excel_BuiltIn_Print_Area_1_1_1_1_1_1_1_1_1_1_1_1_1_1_1_1_1_1_1_1_1_1_1_1_1" localSheetId="39">#REF!</definedName>
    <definedName name="Excel_BuiltIn_Print_Area_1_1_1_1_1_1_1_1_1_1_1_1_1_1_1_1_1_1_1_1_1_1_1_1_1" localSheetId="41">#REF!</definedName>
    <definedName name="Excel_BuiltIn_Print_Area_1_1_1_1_1_1_1_1_1_1_1_1_1_1_1_1_1_1_1_1_1_1_1_1_1">#REF!</definedName>
    <definedName name="Excel_BuiltIn_Print_Area_1_1_1_1_1_1_1_1_1_1_1_1_1_1_1_1_1_1_1_1_1_1_1_1_1_1" localSheetId="39">#REF!</definedName>
    <definedName name="Excel_BuiltIn_Print_Area_1_1_1_1_1_1_1_1_1_1_1_1_1_1_1_1_1_1_1_1_1_1_1_1_1_1" localSheetId="41">#REF!</definedName>
    <definedName name="Excel_BuiltIn_Print_Area_1_1_1_1_1_1_1_1_1_1_1_1_1_1_1_1_1_1_1_1_1_1_1_1_1_1">#REF!</definedName>
    <definedName name="Excel_BuiltIn_Print_Area_1_1_1_1_1_1_1_1_1_1_1_1_1_1_1_1_1_1_1_1_1_1_1_1_1_1_1" localSheetId="39">#REF!</definedName>
    <definedName name="Excel_BuiltIn_Print_Area_1_1_1_1_1_1_1_1_1_1_1_1_1_1_1_1_1_1_1_1_1_1_1_1_1_1_1" localSheetId="41">#REF!</definedName>
    <definedName name="Excel_BuiltIn_Print_Area_1_1_1_1_1_1_1_1_1_1_1_1_1_1_1_1_1_1_1_1_1_1_1_1_1_1_1">#REF!</definedName>
    <definedName name="Excel_BuiltIn_Print_Area_1_1_1_1_1_1_1_1_1_1_1_1_1_1_1_1_1_1_1_1_1_1_1_1_1_1_1_1_1" localSheetId="39">#REF!</definedName>
    <definedName name="Excel_BuiltIn_Print_Area_1_1_1_1_1_1_1_1_1_1_1_1_1_1_1_1_1_1_1_1_1_1_1_1_1_1_1_1_1" localSheetId="41">#REF!</definedName>
    <definedName name="Excel_BuiltIn_Print_Area_1_1_1_1_1_1_1_1_1_1_1_1_1_1_1_1_1_1_1_1_1_1_1_1_1_1_1_1_1">#REF!</definedName>
    <definedName name="Excel_BuiltIn_Print_Area_10">"$#REF!.$A$1:$L$134"</definedName>
    <definedName name="Excel_BuiltIn_Print_Area_10_1" localSheetId="39">#REF!</definedName>
    <definedName name="Excel_BuiltIn_Print_Area_10_1" localSheetId="41">#REF!</definedName>
    <definedName name="Excel_BuiltIn_Print_Area_10_1">#REF!</definedName>
    <definedName name="Excel_BuiltIn_Print_Area_10_1_1" localSheetId="39">#REF!</definedName>
    <definedName name="Excel_BuiltIn_Print_Area_10_1_1" localSheetId="41">#REF!</definedName>
    <definedName name="Excel_BuiltIn_Print_Area_10_1_1">#REF!</definedName>
    <definedName name="Excel_BuiltIn_Print_Area_11_1" localSheetId="39">#REF!</definedName>
    <definedName name="Excel_BuiltIn_Print_Area_11_1" localSheetId="41">#REF!</definedName>
    <definedName name="Excel_BuiltIn_Print_Area_11_1">#REF!</definedName>
    <definedName name="Excel_BuiltIn_Print_Area_11_1_1" localSheetId="39">#REF!</definedName>
    <definedName name="Excel_BuiltIn_Print_Area_11_1_1" localSheetId="41">#REF!</definedName>
    <definedName name="Excel_BuiltIn_Print_Area_11_1_1">#REF!</definedName>
    <definedName name="Excel_BuiltIn_Print_Area_12">"$#REF!.$A$1:$I$32000"</definedName>
    <definedName name="Excel_BuiltIn_Print_Area_12_1" localSheetId="39">#REF!</definedName>
    <definedName name="Excel_BuiltIn_Print_Area_12_1" localSheetId="41">#REF!</definedName>
    <definedName name="Excel_BuiltIn_Print_Area_12_1">#REF!</definedName>
    <definedName name="Excel_BuiltIn_Print_Area_12_1_1" localSheetId="39">#REF!</definedName>
    <definedName name="Excel_BuiltIn_Print_Area_12_1_1" localSheetId="41">#REF!</definedName>
    <definedName name="Excel_BuiltIn_Print_Area_12_1_1">#REF!</definedName>
    <definedName name="Excel_BuiltIn_Print_Area_12_1_1_1" localSheetId="39">#REF!</definedName>
    <definedName name="Excel_BuiltIn_Print_Area_12_1_1_1" localSheetId="41">#REF!</definedName>
    <definedName name="Excel_BuiltIn_Print_Area_12_1_1_1">#REF!</definedName>
    <definedName name="Excel_BuiltIn_Print_Area_12_1_1_1_1" localSheetId="39">#REF!</definedName>
    <definedName name="Excel_BuiltIn_Print_Area_12_1_1_1_1" localSheetId="41">#REF!</definedName>
    <definedName name="Excel_BuiltIn_Print_Area_12_1_1_1_1">#REF!</definedName>
    <definedName name="Excel_BuiltIn_Print_Area_13" localSheetId="39">#REF!</definedName>
    <definedName name="Excel_BuiltIn_Print_Area_13" localSheetId="41">#REF!</definedName>
    <definedName name="Excel_BuiltIn_Print_Area_13">#REF!</definedName>
    <definedName name="Excel_BuiltIn_Print_Area_13_1" localSheetId="39">#REF!</definedName>
    <definedName name="Excel_BuiltIn_Print_Area_13_1" localSheetId="41">#REF!</definedName>
    <definedName name="Excel_BuiltIn_Print_Area_13_1">#REF!</definedName>
    <definedName name="Excel_BuiltIn_Print_Area_13_1_1" localSheetId="39">#REF!</definedName>
    <definedName name="Excel_BuiltIn_Print_Area_13_1_1" localSheetId="41">#REF!</definedName>
    <definedName name="Excel_BuiltIn_Print_Area_13_1_1">#REF!</definedName>
    <definedName name="Excel_BuiltIn_Print_Area_14" localSheetId="39">#REF!</definedName>
    <definedName name="Excel_BuiltIn_Print_Area_14" localSheetId="41">#REF!</definedName>
    <definedName name="Excel_BuiltIn_Print_Area_14">#REF!</definedName>
    <definedName name="Excel_BuiltIn_Print_Area_14_1" localSheetId="39">#REF!</definedName>
    <definedName name="Excel_BuiltIn_Print_Area_14_1" localSheetId="41">#REF!</definedName>
    <definedName name="Excel_BuiltIn_Print_Area_14_1">#REF!</definedName>
    <definedName name="Excel_BuiltIn_Print_Area_14_1_1" localSheetId="39">#REF!</definedName>
    <definedName name="Excel_BuiltIn_Print_Area_14_1_1" localSheetId="41">#REF!</definedName>
    <definedName name="Excel_BuiltIn_Print_Area_14_1_1">#REF!</definedName>
    <definedName name="Excel_BuiltIn_Print_Area_15" localSheetId="39">#REF!</definedName>
    <definedName name="Excel_BuiltIn_Print_Area_15" localSheetId="41">#REF!</definedName>
    <definedName name="Excel_BuiltIn_Print_Area_15">#REF!</definedName>
    <definedName name="Excel_BuiltIn_Print_Area_17" localSheetId="39">#REF!</definedName>
    <definedName name="Excel_BuiltIn_Print_Area_17" localSheetId="41">#REF!</definedName>
    <definedName name="Excel_BuiltIn_Print_Area_17">#REF!</definedName>
    <definedName name="Excel_BuiltIn_Print_Area_18" localSheetId="39">#REF!</definedName>
    <definedName name="Excel_BuiltIn_Print_Area_18" localSheetId="41">#REF!</definedName>
    <definedName name="Excel_BuiltIn_Print_Area_18">#REF!</definedName>
    <definedName name="Excel_BuiltIn_Print_Area_18_1" localSheetId="39">#REF!</definedName>
    <definedName name="Excel_BuiltIn_Print_Area_18_1" localSheetId="41">#REF!</definedName>
    <definedName name="Excel_BuiltIn_Print_Area_18_1">#REF!</definedName>
    <definedName name="Excel_BuiltIn_Print_Area_2" localSheetId="39">#REF!</definedName>
    <definedName name="Excel_BuiltIn_Print_Area_2" localSheetId="41">#REF!</definedName>
    <definedName name="Excel_BuiltIn_Print_Area_2">#REF!</definedName>
    <definedName name="Excel_BuiltIn_Print_Area_2_1" localSheetId="39">#REF!</definedName>
    <definedName name="Excel_BuiltIn_Print_Area_2_1" localSheetId="41">#REF!</definedName>
    <definedName name="Excel_BuiltIn_Print_Area_2_1">#REF!</definedName>
    <definedName name="Excel_BuiltIn_Print_Area_2_1_1" localSheetId="39">#REF!</definedName>
    <definedName name="Excel_BuiltIn_Print_Area_2_1_1" localSheetId="41">#REF!</definedName>
    <definedName name="Excel_BuiltIn_Print_Area_2_1_1">#REF!</definedName>
    <definedName name="Excel_BuiltIn_Print_Area_2_1_1_1" localSheetId="39">#REF!</definedName>
    <definedName name="Excel_BuiltIn_Print_Area_2_1_1_1" localSheetId="41">#REF!</definedName>
    <definedName name="Excel_BuiltIn_Print_Area_2_1_1_1">#REF!</definedName>
    <definedName name="Excel_BuiltIn_Print_Area_3">"$#REF!.$A$1:$N$90"</definedName>
    <definedName name="Excel_BuiltIn_Print_Area_3_1" localSheetId="7">'A|Betonska d.'!$A$1:$F$57</definedName>
    <definedName name="Excel_BuiltIn_Print_Area_3_1" localSheetId="10">'A|Fasada'!$A$1:$F$2</definedName>
    <definedName name="Excel_BuiltIn_Print_Area_3_1" localSheetId="21">'A|Odstranitev objekta'!$A$1:$F$2</definedName>
    <definedName name="Excel_BuiltIn_Print_Area_3_1" localSheetId="8">'A|Opaž-tesarska d.'!$A$1:$F$13</definedName>
    <definedName name="Excel_BuiltIn_Print_Area_3_1" localSheetId="22">'A|Pripravljalna d.'!$A$1:$F$23</definedName>
    <definedName name="Excel_BuiltIn_Print_Area_3_1" localSheetId="5">'A|Rušitvena d.'!$A$1:$F$42</definedName>
    <definedName name="Excel_BuiltIn_Print_Area_3_1" localSheetId="6">'A|Zemeljska d.'!$A$1:$F$43</definedName>
    <definedName name="Excel_BuiltIn_Print_Area_3_1" localSheetId="9">'A|Zidarska d.'!#REF!</definedName>
    <definedName name="Excel_BuiltIn_Print_Area_3_1" localSheetId="20">'B|Dvigalo'!#REF!</definedName>
    <definedName name="Excel_BuiltIn_Print_Area_3_1" localSheetId="15">'B|Estrih'!#REF!</definedName>
    <definedName name="Excel_BuiltIn_Print_Area_3_1" localSheetId="17">'B|Keramičarska d.'!#REF!</definedName>
    <definedName name="Excel_BuiltIn_Print_Area_3_1" localSheetId="12">'B|Ključavničarska d.'!#REF!</definedName>
    <definedName name="Excel_BuiltIn_Print_Area_3_1" localSheetId="11">'B|Krovsko kleparska d.'!$A$1:$F$13</definedName>
    <definedName name="Excel_BuiltIn_Print_Area_3_1" localSheetId="13">'B|Mizarska d.'!#REF!</definedName>
    <definedName name="Excel_BuiltIn_Print_Area_3_1" localSheetId="19">'B|Montažerska d. '!#REF!</definedName>
    <definedName name="Excel_BuiltIn_Print_Area_3_1" localSheetId="18">'B|Slikopleskarska d.'!#REF!</definedName>
    <definedName name="Excel_BuiltIn_Print_Area_3_1" localSheetId="14">'B|Stavbno pohi.'!#REF!</definedName>
    <definedName name="Excel_BuiltIn_Print_Area_3_1" localSheetId="16">'B|Tlakarska d.'!#REF!</definedName>
    <definedName name="Excel_BuiltIn_Print_Area_3_1" localSheetId="39">#REF!</definedName>
    <definedName name="Excel_BuiltIn_Print_Area_3_1" localSheetId="40">#REF!</definedName>
    <definedName name="Excel_BuiltIn_Print_Area_3_1" localSheetId="41">#REF!</definedName>
    <definedName name="Excel_BuiltIn_Print_Area_3_1" localSheetId="42">#REF!</definedName>
    <definedName name="Excel_BuiltIn_Print_Area_3_1" localSheetId="24">'N-A|Betonska d.'!$A$1:$F$70</definedName>
    <definedName name="Excel_BuiltIn_Print_Area_3_1" localSheetId="27">'N-A|Fasada'!$A$1:$F$2</definedName>
    <definedName name="Excel_BuiltIn_Print_Area_3_1" localSheetId="25">'N-A|Opaž-tesarska d.'!$A$1:$F$13</definedName>
    <definedName name="Excel_BuiltIn_Print_Area_3_1" localSheetId="23">'N-A|Zemeljska d.'!$A$1:$F$43</definedName>
    <definedName name="Excel_BuiltIn_Print_Area_3_1" localSheetId="26">'N-A|Zidarska d.'!#REF!</definedName>
    <definedName name="Excel_BuiltIn_Print_Area_3_1" localSheetId="31">'N-B|Estrih'!#REF!</definedName>
    <definedName name="Excel_BuiltIn_Print_Area_3_1" localSheetId="33">'N-B|Keramičarska d.'!#REF!</definedName>
    <definedName name="Excel_BuiltIn_Print_Area_3_1" localSheetId="29">'N-B|Ključavničarska d.'!#REF!</definedName>
    <definedName name="Excel_BuiltIn_Print_Area_3_1" localSheetId="28">'N-B|Krovsko kleparska d.'!$A$1:$F$13</definedName>
    <definedName name="Excel_BuiltIn_Print_Area_3_1" localSheetId="35">'N-B|Montažerska d.'!#REF!</definedName>
    <definedName name="Excel_BuiltIn_Print_Area_3_1" localSheetId="34">'N-B|Slikopleskarska d.'!#REF!</definedName>
    <definedName name="Excel_BuiltIn_Print_Area_3_1" localSheetId="30">'N-B|Stavbno pohi.'!#REF!</definedName>
    <definedName name="Excel_BuiltIn_Print_Area_3_1" localSheetId="32">'N-B|Tlakarska d.'!#REF!</definedName>
    <definedName name="Excel_BuiltIn_Print_Area_3_1" localSheetId="2">#REF!</definedName>
    <definedName name="Excel_BuiltIn_Print_Area_3_1" localSheetId="1">#REF!</definedName>
    <definedName name="Excel_BuiltIn_Print_Area_3_1">#REF!</definedName>
    <definedName name="Excel_BuiltIn_Print_Area_3_1_1" localSheetId="7">'A|Betonska d.'!#REF!</definedName>
    <definedName name="Excel_BuiltIn_Print_Area_3_1_1" localSheetId="10">'A|Fasada'!$A$1:$F$2</definedName>
    <definedName name="Excel_BuiltIn_Print_Area_3_1_1" localSheetId="21">'A|Odstranitev objekta'!#REF!</definedName>
    <definedName name="Excel_BuiltIn_Print_Area_3_1_1" localSheetId="8">'A|Opaž-tesarska d.'!#REF!</definedName>
    <definedName name="Excel_BuiltIn_Print_Area_3_1_1" localSheetId="22">'A|Pripravljalna d.'!$A$1:$F$23</definedName>
    <definedName name="Excel_BuiltIn_Print_Area_3_1_1" localSheetId="5">'A|Rušitvena d.'!#REF!</definedName>
    <definedName name="Excel_BuiltIn_Print_Area_3_1_1" localSheetId="6">'A|Zemeljska d.'!#REF!</definedName>
    <definedName name="Excel_BuiltIn_Print_Area_3_1_1" localSheetId="9">'A|Zidarska d.'!#REF!</definedName>
    <definedName name="Excel_BuiltIn_Print_Area_3_1_1" localSheetId="20">'B|Dvigalo'!#REF!</definedName>
    <definedName name="Excel_BuiltIn_Print_Area_3_1_1" localSheetId="15">'B|Estrih'!#REF!</definedName>
    <definedName name="Excel_BuiltIn_Print_Area_3_1_1" localSheetId="17">'B|Keramičarska d.'!#REF!</definedName>
    <definedName name="Excel_BuiltIn_Print_Area_3_1_1" localSheetId="12">'B|Ključavničarska d.'!#REF!</definedName>
    <definedName name="Excel_BuiltIn_Print_Area_3_1_1" localSheetId="11">'B|Krovsko kleparska d.'!$A$1:$F$13</definedName>
    <definedName name="Excel_BuiltIn_Print_Area_3_1_1" localSheetId="13">'B|Mizarska d.'!#REF!</definedName>
    <definedName name="Excel_BuiltIn_Print_Area_3_1_1" localSheetId="19">'B|Montažerska d. '!#REF!</definedName>
    <definedName name="Excel_BuiltIn_Print_Area_3_1_1" localSheetId="18">'B|Slikopleskarska d.'!#REF!</definedName>
    <definedName name="Excel_BuiltIn_Print_Area_3_1_1" localSheetId="14">'B|Stavbno pohi.'!#REF!</definedName>
    <definedName name="Excel_BuiltIn_Print_Area_3_1_1" localSheetId="16">'B|Tlakarska d.'!#REF!</definedName>
    <definedName name="Excel_BuiltIn_Print_Area_3_1_1" localSheetId="39">#REF!</definedName>
    <definedName name="Excel_BuiltIn_Print_Area_3_1_1" localSheetId="40">#REF!</definedName>
    <definedName name="Excel_BuiltIn_Print_Area_3_1_1" localSheetId="41">#REF!</definedName>
    <definedName name="Excel_BuiltIn_Print_Area_3_1_1" localSheetId="42">#REF!</definedName>
    <definedName name="Excel_BuiltIn_Print_Area_3_1_1" localSheetId="24">'N-A|Betonska d.'!#REF!</definedName>
    <definedName name="Excel_BuiltIn_Print_Area_3_1_1" localSheetId="27">'N-A|Fasada'!$A$1:$F$2</definedName>
    <definedName name="Excel_BuiltIn_Print_Area_3_1_1" localSheetId="25">'N-A|Opaž-tesarska d.'!#REF!</definedName>
    <definedName name="Excel_BuiltIn_Print_Area_3_1_1" localSheetId="23">'N-A|Zemeljska d.'!#REF!</definedName>
    <definedName name="Excel_BuiltIn_Print_Area_3_1_1" localSheetId="26">'N-A|Zidarska d.'!#REF!</definedName>
    <definedName name="Excel_BuiltIn_Print_Area_3_1_1" localSheetId="31">'N-B|Estrih'!#REF!</definedName>
    <definedName name="Excel_BuiltIn_Print_Area_3_1_1" localSheetId="33">'N-B|Keramičarska d.'!#REF!</definedName>
    <definedName name="Excel_BuiltIn_Print_Area_3_1_1" localSheetId="29">'N-B|Ključavničarska d.'!#REF!</definedName>
    <definedName name="Excel_BuiltIn_Print_Area_3_1_1" localSheetId="28">'N-B|Krovsko kleparska d.'!$A$1:$F$13</definedName>
    <definedName name="Excel_BuiltIn_Print_Area_3_1_1" localSheetId="35">'N-B|Montažerska d.'!#REF!</definedName>
    <definedName name="Excel_BuiltIn_Print_Area_3_1_1" localSheetId="34">'N-B|Slikopleskarska d.'!#REF!</definedName>
    <definedName name="Excel_BuiltIn_Print_Area_3_1_1" localSheetId="30">'N-B|Stavbno pohi.'!#REF!</definedName>
    <definedName name="Excel_BuiltIn_Print_Area_3_1_1" localSheetId="32">'N-B|Tlakarska d.'!#REF!</definedName>
    <definedName name="Excel_BuiltIn_Print_Area_3_1_1" localSheetId="2">#REF!</definedName>
    <definedName name="Excel_BuiltIn_Print_Area_3_1_1" localSheetId="1">#REF!</definedName>
    <definedName name="Excel_BuiltIn_Print_Area_3_1_1">#REF!</definedName>
    <definedName name="Excel_BuiltIn_Print_Area_3_1_1_1" localSheetId="7">'A|Betonska d.'!#REF!</definedName>
    <definedName name="Excel_BuiltIn_Print_Area_3_1_1_1" localSheetId="10">'A|Fasada'!$A$1:$F$2</definedName>
    <definedName name="Excel_BuiltIn_Print_Area_3_1_1_1" localSheetId="21">'A|Odstranitev objekta'!#REF!</definedName>
    <definedName name="Excel_BuiltIn_Print_Area_3_1_1_1" localSheetId="8">'A|Opaž-tesarska d.'!#REF!</definedName>
    <definedName name="Excel_BuiltIn_Print_Area_3_1_1_1" localSheetId="22">'A|Pripravljalna d.'!$A$1:$F$23</definedName>
    <definedName name="Excel_BuiltIn_Print_Area_3_1_1_1" localSheetId="5">'A|Rušitvena d.'!#REF!</definedName>
    <definedName name="Excel_BuiltIn_Print_Area_3_1_1_1" localSheetId="6">'A|Zemeljska d.'!#REF!</definedName>
    <definedName name="Excel_BuiltIn_Print_Area_3_1_1_1" localSheetId="9">'A|Zidarska d.'!#REF!</definedName>
    <definedName name="Excel_BuiltIn_Print_Area_3_1_1_1" localSheetId="20">'B|Dvigalo'!#REF!</definedName>
    <definedName name="Excel_BuiltIn_Print_Area_3_1_1_1" localSheetId="15">'B|Estrih'!#REF!</definedName>
    <definedName name="Excel_BuiltIn_Print_Area_3_1_1_1" localSheetId="17">'B|Keramičarska d.'!#REF!</definedName>
    <definedName name="Excel_BuiltIn_Print_Area_3_1_1_1" localSheetId="12">'B|Ključavničarska d.'!#REF!</definedName>
    <definedName name="Excel_BuiltIn_Print_Area_3_1_1_1" localSheetId="11">'B|Krovsko kleparska d.'!$A$1:$F$13</definedName>
    <definedName name="Excel_BuiltIn_Print_Area_3_1_1_1" localSheetId="13">'B|Mizarska d.'!#REF!</definedName>
    <definedName name="Excel_BuiltIn_Print_Area_3_1_1_1" localSheetId="19">'B|Montažerska d. '!#REF!</definedName>
    <definedName name="Excel_BuiltIn_Print_Area_3_1_1_1" localSheetId="18">'B|Slikopleskarska d.'!#REF!</definedName>
    <definedName name="Excel_BuiltIn_Print_Area_3_1_1_1" localSheetId="14">'B|Stavbno pohi.'!#REF!</definedName>
    <definedName name="Excel_BuiltIn_Print_Area_3_1_1_1" localSheetId="16">'B|Tlakarska d.'!#REF!</definedName>
    <definedName name="Excel_BuiltIn_Print_Area_3_1_1_1" localSheetId="39">#REF!</definedName>
    <definedName name="Excel_BuiltIn_Print_Area_3_1_1_1" localSheetId="40">#REF!</definedName>
    <definedName name="Excel_BuiltIn_Print_Area_3_1_1_1" localSheetId="41">#REF!</definedName>
    <definedName name="Excel_BuiltIn_Print_Area_3_1_1_1" localSheetId="42">#REF!</definedName>
    <definedName name="Excel_BuiltIn_Print_Area_3_1_1_1" localSheetId="24">'N-A|Betonska d.'!#REF!</definedName>
    <definedName name="Excel_BuiltIn_Print_Area_3_1_1_1" localSheetId="27">'N-A|Fasada'!$A$1:$F$2</definedName>
    <definedName name="Excel_BuiltIn_Print_Area_3_1_1_1" localSheetId="25">'N-A|Opaž-tesarska d.'!#REF!</definedName>
    <definedName name="Excel_BuiltIn_Print_Area_3_1_1_1" localSheetId="23">'N-A|Zemeljska d.'!#REF!</definedName>
    <definedName name="Excel_BuiltIn_Print_Area_3_1_1_1" localSheetId="26">'N-A|Zidarska d.'!#REF!</definedName>
    <definedName name="Excel_BuiltIn_Print_Area_3_1_1_1" localSheetId="31">'N-B|Estrih'!#REF!</definedName>
    <definedName name="Excel_BuiltIn_Print_Area_3_1_1_1" localSheetId="33">'N-B|Keramičarska d.'!#REF!</definedName>
    <definedName name="Excel_BuiltIn_Print_Area_3_1_1_1" localSheetId="29">'N-B|Ključavničarska d.'!#REF!</definedName>
    <definedName name="Excel_BuiltIn_Print_Area_3_1_1_1" localSheetId="28">'N-B|Krovsko kleparska d.'!$A$1:$F$13</definedName>
    <definedName name="Excel_BuiltIn_Print_Area_3_1_1_1" localSheetId="35">'N-B|Montažerska d.'!#REF!</definedName>
    <definedName name="Excel_BuiltIn_Print_Area_3_1_1_1" localSheetId="34">'N-B|Slikopleskarska d.'!#REF!</definedName>
    <definedName name="Excel_BuiltIn_Print_Area_3_1_1_1" localSheetId="30">'N-B|Stavbno pohi.'!#REF!</definedName>
    <definedName name="Excel_BuiltIn_Print_Area_3_1_1_1" localSheetId="32">'N-B|Tlakarska d.'!#REF!</definedName>
    <definedName name="Excel_BuiltIn_Print_Area_3_1_1_1" localSheetId="2">#REF!</definedName>
    <definedName name="Excel_BuiltIn_Print_Area_3_1_1_1" localSheetId="1">#REF!</definedName>
    <definedName name="Excel_BuiltIn_Print_Area_3_1_1_1">#REF!</definedName>
    <definedName name="Excel_BuiltIn_Print_Area_3_1_1_1_1" localSheetId="39">(#REF!,#REF!)</definedName>
    <definedName name="Excel_BuiltIn_Print_Area_3_1_1_1_1" localSheetId="41">(#REF!,#REF!)</definedName>
    <definedName name="Excel_BuiltIn_Print_Area_3_1_1_1_1">(#REF!,#REF!)</definedName>
    <definedName name="Excel_BuiltIn_Print_Area_4" localSheetId="39">"$#REF!.$A$1:$O$70"</definedName>
    <definedName name="Excel_BuiltIn_Print_Area_4" localSheetId="40">"$#REF!.$A$1:$O$70"</definedName>
    <definedName name="Excel_BuiltIn_Print_Area_4" localSheetId="41">"$#REF!.$A$1:$O$70"</definedName>
    <definedName name="Excel_BuiltIn_Print_Area_4" localSheetId="42">"$#REF!.$A$1:$O$70"</definedName>
    <definedName name="Excel_BuiltIn_Print_Area_4">#REF!</definedName>
    <definedName name="Excel_BuiltIn_Print_Area_4_1" localSheetId="39">#REF!</definedName>
    <definedName name="Excel_BuiltIn_Print_Area_4_1" localSheetId="41">#REF!</definedName>
    <definedName name="Excel_BuiltIn_Print_Area_4_1">#REF!</definedName>
    <definedName name="Excel_BuiltIn_Print_Area_4_1_1" localSheetId="39">#REF!</definedName>
    <definedName name="Excel_BuiltIn_Print_Area_4_1_1" localSheetId="41">#REF!</definedName>
    <definedName name="Excel_BuiltIn_Print_Area_4_1_1">#REF!</definedName>
    <definedName name="Excel_BuiltIn_Print_Area_4_1_1_1" localSheetId="39">#REF!</definedName>
    <definedName name="Excel_BuiltIn_Print_Area_4_1_1_1" localSheetId="41">#REF!</definedName>
    <definedName name="Excel_BuiltIn_Print_Area_4_1_1_1">#REF!</definedName>
    <definedName name="Excel_BuiltIn_Print_Area_5" localSheetId="39">"$#REF!.$A$1:$N$96"</definedName>
    <definedName name="Excel_BuiltIn_Print_Area_5" localSheetId="40">"$#REF!.$A$1:$N$96"</definedName>
    <definedName name="Excel_BuiltIn_Print_Area_5" localSheetId="41">"$#REF!.$A$1:$N$96"</definedName>
    <definedName name="Excel_BuiltIn_Print_Area_5" localSheetId="42">"$#REF!.$A$1:$N$96"</definedName>
    <definedName name="Excel_BuiltIn_Print_Area_5">#REF!</definedName>
    <definedName name="Excel_BuiltIn_Print_Area_5_1" localSheetId="39">#REF!</definedName>
    <definedName name="Excel_BuiltIn_Print_Area_5_1" localSheetId="41">#REF!</definedName>
    <definedName name="Excel_BuiltIn_Print_Area_5_1">#REF!</definedName>
    <definedName name="Excel_BuiltIn_Print_Area_5_1_1" localSheetId="39">#REF!</definedName>
    <definedName name="Excel_BuiltIn_Print_Area_5_1_1" localSheetId="41">#REF!</definedName>
    <definedName name="Excel_BuiltIn_Print_Area_5_1_1">#REF!</definedName>
    <definedName name="Excel_BuiltIn_Print_Area_5_1_1_1" localSheetId="39">#REF!</definedName>
    <definedName name="Excel_BuiltIn_Print_Area_5_1_1_1" localSheetId="41">#REF!</definedName>
    <definedName name="Excel_BuiltIn_Print_Area_5_1_1_1">#REF!</definedName>
    <definedName name="Excel_BuiltIn_Print_Area_5_1_1_1_1" localSheetId="39">#REF!</definedName>
    <definedName name="Excel_BuiltIn_Print_Area_5_1_1_1_1" localSheetId="41">#REF!</definedName>
    <definedName name="Excel_BuiltIn_Print_Area_5_1_1_1_1">#REF!</definedName>
    <definedName name="Excel_BuiltIn_Print_Area_6_1" localSheetId="39">#REF!</definedName>
    <definedName name="Excel_BuiltIn_Print_Area_6_1" localSheetId="41">#REF!</definedName>
    <definedName name="Excel_BuiltIn_Print_Area_6_1">#REF!</definedName>
    <definedName name="Excel_BuiltIn_Print_Area_6_1_1" localSheetId="39">#REF!</definedName>
    <definedName name="Excel_BuiltIn_Print_Area_6_1_1" localSheetId="41">#REF!</definedName>
    <definedName name="Excel_BuiltIn_Print_Area_6_1_1">#REF!</definedName>
    <definedName name="Excel_BuiltIn_Print_Area_7">"$#REF!.$A$1:$J$127"</definedName>
    <definedName name="Excel_BuiltIn_Print_Area_7_1" localSheetId="39">#REF!</definedName>
    <definedName name="Excel_BuiltIn_Print_Area_7_1" localSheetId="41">#REF!</definedName>
    <definedName name="Excel_BuiltIn_Print_Area_7_1">#REF!</definedName>
    <definedName name="Excel_BuiltIn_Print_Area_7_1_1" localSheetId="39">#REF!</definedName>
    <definedName name="Excel_BuiltIn_Print_Area_7_1_1" localSheetId="41">#REF!</definedName>
    <definedName name="Excel_BuiltIn_Print_Area_7_1_1">#REF!</definedName>
    <definedName name="Excel_BuiltIn_Print_Area_8">"$#REF!.$A$2:$H$69"</definedName>
    <definedName name="Excel_BuiltIn_Print_Area_8_1" localSheetId="39">#REF!</definedName>
    <definedName name="Excel_BuiltIn_Print_Area_8_1" localSheetId="41">#REF!</definedName>
    <definedName name="Excel_BuiltIn_Print_Area_8_1">#REF!</definedName>
    <definedName name="Excel_BuiltIn_Print_Area_8_1_1" localSheetId="39">#REF!</definedName>
    <definedName name="Excel_BuiltIn_Print_Area_8_1_1" localSheetId="41">#REF!</definedName>
    <definedName name="Excel_BuiltIn_Print_Area_8_1_1">#REF!</definedName>
    <definedName name="Excel_BuiltIn_Print_Area_8_1_1_1" localSheetId="39">#REF!</definedName>
    <definedName name="Excel_BuiltIn_Print_Area_8_1_1_1" localSheetId="41">#REF!</definedName>
    <definedName name="Excel_BuiltIn_Print_Area_8_1_1_1">#REF!</definedName>
    <definedName name="Excel_BuiltIn_Print_Area_8_1_1_1_1" localSheetId="39">#REF!</definedName>
    <definedName name="Excel_BuiltIn_Print_Area_8_1_1_1_1" localSheetId="41">#REF!</definedName>
    <definedName name="Excel_BuiltIn_Print_Area_8_1_1_1_1">#REF!</definedName>
    <definedName name="Excel_BuiltIn_Print_Area_9">"$#REF!.$A$1:$H$64"</definedName>
    <definedName name="Excel_BuiltIn_Print_Area_9_1" localSheetId="39">#REF!</definedName>
    <definedName name="Excel_BuiltIn_Print_Area_9_1" localSheetId="41">#REF!</definedName>
    <definedName name="Excel_BuiltIn_Print_Area_9_1">#REF!</definedName>
    <definedName name="Excel_BuiltIn_Print_Area_9_1_1" localSheetId="39">#REF!</definedName>
    <definedName name="Excel_BuiltIn_Print_Area_9_1_1" localSheetId="41">#REF!</definedName>
    <definedName name="Excel_BuiltIn_Print_Area_9_1_1">#REF!</definedName>
    <definedName name="Excel_BuiltIn_Print_Area_9_1_1_1" localSheetId="39">#REF!</definedName>
    <definedName name="Excel_BuiltIn_Print_Area_9_1_1_1" localSheetId="41">#REF!</definedName>
    <definedName name="Excel_BuiltIn_Print_Area_9_1_1_1">#REF!</definedName>
    <definedName name="Excel_BuiltIn_Print_Titles_11" localSheetId="39">#REF!</definedName>
    <definedName name="Excel_BuiltIn_Print_Titles_11" localSheetId="41">#REF!</definedName>
    <definedName name="Excel_BuiltIn_Print_Titles_11">#REF!</definedName>
    <definedName name="Excel_BuiltIn_Print_Titles_12" localSheetId="39">#REF!</definedName>
    <definedName name="Excel_BuiltIn_Print_Titles_12" localSheetId="41">#REF!</definedName>
    <definedName name="Excel_BuiltIn_Print_Titles_12">#REF!</definedName>
    <definedName name="Excel_BuiltIn_Print_Titles_13" localSheetId="39">#REF!</definedName>
    <definedName name="Excel_BuiltIn_Print_Titles_13" localSheetId="41">#REF!</definedName>
    <definedName name="Excel_BuiltIn_Print_Titles_13">#REF!</definedName>
    <definedName name="Excel_BuiltIn_Print_Titles_14" localSheetId="39">#REF!</definedName>
    <definedName name="Excel_BuiltIn_Print_Titles_14" localSheetId="41">#REF!</definedName>
    <definedName name="Excel_BuiltIn_Print_Titles_14">#REF!</definedName>
    <definedName name="Excel_BuiltIn_Print_Titles_15" localSheetId="39">#REF!</definedName>
    <definedName name="Excel_BuiltIn_Print_Titles_15" localSheetId="41">#REF!</definedName>
    <definedName name="Excel_BuiltIn_Print_Titles_15">#REF!</definedName>
    <definedName name="Excel_BuiltIn_Print_Titles_16" localSheetId="39">#REF!</definedName>
    <definedName name="Excel_BuiltIn_Print_Titles_16" localSheetId="41">#REF!</definedName>
    <definedName name="Excel_BuiltIn_Print_Titles_16">#REF!</definedName>
    <definedName name="FAK_MATERIAL" localSheetId="39">#REF!</definedName>
    <definedName name="FAK_MATERIAL" localSheetId="41">#REF!</definedName>
    <definedName name="FAK_MATERIAL">#REF!</definedName>
    <definedName name="FAKTOR_NA_URE" localSheetId="39">#REF!</definedName>
    <definedName name="FAKTOR_NA_URE" localSheetId="41">#REF!</definedName>
    <definedName name="FAKTOR_NA_URE">#REF!</definedName>
    <definedName name="ff" localSheetId="21">#REF!</definedName>
    <definedName name="ff" localSheetId="31">#REF!</definedName>
    <definedName name="ff" localSheetId="33">#REF!</definedName>
    <definedName name="ff" localSheetId="29">#REF!</definedName>
    <definedName name="ff" localSheetId="35">#REF!</definedName>
    <definedName name="ff" localSheetId="34">#REF!</definedName>
    <definedName name="ff" localSheetId="30">#REF!</definedName>
    <definedName name="ff" localSheetId="32">#REF!</definedName>
    <definedName name="ff" localSheetId="2">#REF!</definedName>
    <definedName name="ff">#REF!</definedName>
    <definedName name="fff" localSheetId="21">#REF!</definedName>
    <definedName name="fff" localSheetId="31">#REF!</definedName>
    <definedName name="fff" localSheetId="33">#REF!</definedName>
    <definedName name="fff" localSheetId="29">#REF!</definedName>
    <definedName name="fff" localSheetId="35">#REF!</definedName>
    <definedName name="fff" localSheetId="34">#REF!</definedName>
    <definedName name="fff" localSheetId="30">#REF!</definedName>
    <definedName name="fff" localSheetId="32">#REF!</definedName>
    <definedName name="fff" localSheetId="2">#REF!</definedName>
    <definedName name="fff">#REF!</definedName>
    <definedName name="frtz" localSheetId="21">#REF!</definedName>
    <definedName name="frtz" localSheetId="2">#REF!</definedName>
    <definedName name="frtz">#REF!</definedName>
    <definedName name="hfgh" localSheetId="39">#REF!</definedName>
    <definedName name="hfgh" localSheetId="41">#REF!</definedName>
    <definedName name="hfgh">#REF!</definedName>
    <definedName name="HX" localSheetId="39">#REF!</definedName>
    <definedName name="HX" localSheetId="41">#REF!</definedName>
    <definedName name="HX">#REF!</definedName>
    <definedName name="indeks" localSheetId="39">#REF!</definedName>
    <definedName name="indeks" localSheetId="41">#REF!</definedName>
    <definedName name="indeks">#REF!</definedName>
    <definedName name="izves" localSheetId="39">#REF!</definedName>
    <definedName name="izves" localSheetId="41">#REF!</definedName>
    <definedName name="izves">#REF!</definedName>
    <definedName name="izvesek" localSheetId="39">#REF!</definedName>
    <definedName name="izvesek" localSheetId="41">#REF!</definedName>
    <definedName name="izvesek">#REF!</definedName>
    <definedName name="jjjj" localSheetId="21">#REF!</definedName>
    <definedName name="jjjj" localSheetId="31">#REF!</definedName>
    <definedName name="jjjj" localSheetId="33">#REF!</definedName>
    <definedName name="jjjj" localSheetId="35">#REF!</definedName>
    <definedName name="jjjj" localSheetId="34">#REF!</definedName>
    <definedName name="jjjj" localSheetId="30">#REF!</definedName>
    <definedName name="jjjj" localSheetId="32">#REF!</definedName>
    <definedName name="jjjj" localSheetId="2">#REF!</definedName>
    <definedName name="jjjj">#REF!</definedName>
    <definedName name="KALK_URA" localSheetId="39">#REF!</definedName>
    <definedName name="KALK_URA" localSheetId="41">#REF!</definedName>
    <definedName name="KALK_URA">#REF!</definedName>
    <definedName name="KANALI" localSheetId="39">#REF!</definedName>
    <definedName name="KANALI" localSheetId="41">#REF!</definedName>
    <definedName name="KANALI">#REF!</definedName>
    <definedName name="kanali2" localSheetId="39">#REF!</definedName>
    <definedName name="kanali2" localSheetId="41">#REF!</definedName>
    <definedName name="kanali2">#REF!</definedName>
    <definedName name="kjčl" localSheetId="21">#REF!</definedName>
    <definedName name="kjčl" localSheetId="31">#REF!</definedName>
    <definedName name="kjčl" localSheetId="33">#REF!</definedName>
    <definedName name="kjčl" localSheetId="35">#REF!</definedName>
    <definedName name="kjčl" localSheetId="34">#REF!</definedName>
    <definedName name="kjčl" localSheetId="30">#REF!</definedName>
    <definedName name="kjčl" localSheetId="32">#REF!</definedName>
    <definedName name="kjčl" localSheetId="2">#REF!</definedName>
    <definedName name="kjčl">#REF!</definedName>
    <definedName name="KVSV5328A" localSheetId="39">#REF!</definedName>
    <definedName name="KVSV5328A" localSheetId="41">#REF!</definedName>
    <definedName name="KVSV5328A">#REF!</definedName>
    <definedName name="KVSV5329A" localSheetId="39">#REF!</definedName>
    <definedName name="KVSV5329A" localSheetId="41">#REF!</definedName>
    <definedName name="KVSV5329A">#REF!</definedName>
    <definedName name="likgdfiasgb" localSheetId="39">#REF!</definedName>
    <definedName name="likgdfiasgb" localSheetId="41">#REF!</definedName>
    <definedName name="likgdfiasgb">#REF!</definedName>
    <definedName name="lkhg" localSheetId="21">#REF!</definedName>
    <definedName name="lkhg" localSheetId="33">#REF!</definedName>
    <definedName name="lkhg" localSheetId="35">#REF!</definedName>
    <definedName name="lkhg" localSheetId="34">#REF!</definedName>
    <definedName name="lkhg" localSheetId="2">#REF!</definedName>
    <definedName name="lkhg">#REF!</definedName>
    <definedName name="lkiun" localSheetId="39">#REF!</definedName>
    <definedName name="lkiun" localSheetId="41">#REF!</definedName>
    <definedName name="lkiun">#REF!</definedName>
    <definedName name="lll" localSheetId="21">#REF!</definedName>
    <definedName name="lll" localSheetId="31">#REF!</definedName>
    <definedName name="lll" localSheetId="33">#REF!</definedName>
    <definedName name="lll" localSheetId="29">#REF!</definedName>
    <definedName name="lll" localSheetId="28">#REF!</definedName>
    <definedName name="lll" localSheetId="35">#REF!</definedName>
    <definedName name="lll" localSheetId="34">#REF!</definedName>
    <definedName name="lll" localSheetId="30">#REF!</definedName>
    <definedName name="lll" localSheetId="32">#REF!</definedName>
    <definedName name="lll" localSheetId="2">#REF!</definedName>
    <definedName name="lll">#REF!</definedName>
    <definedName name="LOD" localSheetId="39">#REF!</definedName>
    <definedName name="LOD" localSheetId="41">#REF!</definedName>
    <definedName name="LOD">#REF!</definedName>
    <definedName name="loki" localSheetId="21">#REF!</definedName>
    <definedName name="loki" localSheetId="33">#REF!</definedName>
    <definedName name="loki" localSheetId="35">#REF!</definedName>
    <definedName name="loki" localSheetId="34">#REF!</definedName>
    <definedName name="loki" localSheetId="2">#REF!</definedName>
    <definedName name="loki">#REF!</definedName>
    <definedName name="LOL_14" localSheetId="39">#REF!</definedName>
    <definedName name="LOL_14" localSheetId="41">#REF!</definedName>
    <definedName name="LOL_14">#REF!</definedName>
    <definedName name="N" localSheetId="21">#REF!</definedName>
    <definedName name="N" localSheetId="24">#REF!</definedName>
    <definedName name="N" localSheetId="27">#REF!</definedName>
    <definedName name="N" localSheetId="25">#REF!</definedName>
    <definedName name="N" localSheetId="26">#REF!</definedName>
    <definedName name="N" localSheetId="31">#REF!</definedName>
    <definedName name="N" localSheetId="33">#REF!</definedName>
    <definedName name="N" localSheetId="29">#REF!</definedName>
    <definedName name="N" localSheetId="28">#REF!</definedName>
    <definedName name="N" localSheetId="35">#REF!</definedName>
    <definedName name="N" localSheetId="34">#REF!</definedName>
    <definedName name="N" localSheetId="30">#REF!</definedName>
    <definedName name="N" localSheetId="32">#REF!</definedName>
    <definedName name="N" localSheetId="2">#REF!</definedName>
    <definedName name="N">#REF!</definedName>
    <definedName name="NAP" localSheetId="39">#REF!</definedName>
    <definedName name="NAP" localSheetId="41">#REF!</definedName>
    <definedName name="NAP">#REF!</definedName>
    <definedName name="Naročnik" localSheetId="39">#REF!</definedName>
    <definedName name="Naročnik" localSheetId="41">#REF!</definedName>
    <definedName name="Naročnik">#REF!</definedName>
    <definedName name="NIRO" localSheetId="39">#REF!</definedName>
    <definedName name="NIRO" localSheetId="41">#REF!</definedName>
    <definedName name="NIRO">#REF!</definedName>
    <definedName name="NN" localSheetId="21">#REF!</definedName>
    <definedName name="NN" localSheetId="27">#REF!</definedName>
    <definedName name="NN" localSheetId="25">#REF!</definedName>
    <definedName name="NN" localSheetId="26">#REF!</definedName>
    <definedName name="NN" localSheetId="31">#REF!</definedName>
    <definedName name="NN" localSheetId="33">#REF!</definedName>
    <definedName name="NN" localSheetId="29">#REF!</definedName>
    <definedName name="NN" localSheetId="28">#REF!</definedName>
    <definedName name="NN" localSheetId="35">#REF!</definedName>
    <definedName name="NN" localSheetId="34">#REF!</definedName>
    <definedName name="NN" localSheetId="30">#REF!</definedName>
    <definedName name="NN" localSheetId="32">#REF!</definedName>
    <definedName name="NN" localSheetId="2">#REF!</definedName>
    <definedName name="NN">#REF!</definedName>
    <definedName name="NNN" localSheetId="21">#REF!</definedName>
    <definedName name="NNN" localSheetId="27">#REF!</definedName>
    <definedName name="NNN" localSheetId="25">#REF!</definedName>
    <definedName name="NNN" localSheetId="26">#REF!</definedName>
    <definedName name="NNN" localSheetId="31">#REF!</definedName>
    <definedName name="NNN" localSheetId="33">#REF!</definedName>
    <definedName name="NNN" localSheetId="29">#REF!</definedName>
    <definedName name="NNN" localSheetId="28">#REF!</definedName>
    <definedName name="NNN" localSheetId="35">#REF!</definedName>
    <definedName name="NNN" localSheetId="34">#REF!</definedName>
    <definedName name="NNN" localSheetId="30">#REF!</definedName>
    <definedName name="NNN" localSheetId="32">#REF!</definedName>
    <definedName name="NNN" localSheetId="2">#REF!</definedName>
    <definedName name="NNN">#REF!</definedName>
    <definedName name="NNND" localSheetId="21">#REF!</definedName>
    <definedName name="NNND" localSheetId="27">#REF!</definedName>
    <definedName name="NNND" localSheetId="25">#REF!</definedName>
    <definedName name="NNND" localSheetId="26">#REF!</definedName>
    <definedName name="NNND" localSheetId="31">#REF!</definedName>
    <definedName name="NNND" localSheetId="33">#REF!</definedName>
    <definedName name="NNND" localSheetId="29">#REF!</definedName>
    <definedName name="NNND" localSheetId="28">#REF!</definedName>
    <definedName name="NNND" localSheetId="35">#REF!</definedName>
    <definedName name="NNND" localSheetId="34">#REF!</definedName>
    <definedName name="NNND" localSheetId="30">#REF!</definedName>
    <definedName name="NNND" localSheetId="32">#REF!</definedName>
    <definedName name="NNND" localSheetId="2">#REF!</definedName>
    <definedName name="NNND">#REF!</definedName>
    <definedName name="novo" localSheetId="39">#REF!</definedName>
    <definedName name="novo" localSheetId="41">#REF!</definedName>
    <definedName name="novo">#REF!</definedName>
    <definedName name="oddusek" localSheetId="39">#REF!</definedName>
    <definedName name="oddusek" localSheetId="41">#REF!</definedName>
    <definedName name="oddusek">#REF!</definedName>
    <definedName name="OLE_LINK1_10" localSheetId="39">'[1]javljanje CO GARAŽE'!#REF!</definedName>
    <definedName name="OLE_LINK1_10" localSheetId="41">'[1]javljanje CO GARAŽE'!#REF!</definedName>
    <definedName name="OLE_LINK1_10">'[1]javljanje CO GARAŽE'!#REF!</definedName>
    <definedName name="OLE_LINK3_1" localSheetId="39">#REF!</definedName>
    <definedName name="OLE_LINK3_1" localSheetId="41">#REF!</definedName>
    <definedName name="OLE_LINK3_1">#REF!</definedName>
    <definedName name="oprema" localSheetId="39">#REF!</definedName>
    <definedName name="oprema" localSheetId="41">#REF!</definedName>
    <definedName name="oprema">#REF!</definedName>
    <definedName name="plin" localSheetId="39">#REF!</definedName>
    <definedName name="plin" localSheetId="41">#REF!</definedName>
    <definedName name="plin">#REF!</definedName>
    <definedName name="PODATKI" localSheetId="39">#REF!</definedName>
    <definedName name="PODATKI" localSheetId="41">#REF!</definedName>
    <definedName name="PODATKI">#REF!</definedName>
    <definedName name="PODATKI_1" localSheetId="39">#REF!</definedName>
    <definedName name="PODATKI_1" localSheetId="41">#REF!</definedName>
    <definedName name="PODATKI_1">#REF!</definedName>
    <definedName name="PODATKI_2" localSheetId="39">#REF!</definedName>
    <definedName name="PODATKI_2" localSheetId="41">#REF!</definedName>
    <definedName name="PODATKI_2">#REF!</definedName>
    <definedName name="PODATKI_3" localSheetId="39">#REF!</definedName>
    <definedName name="PODATKI_3" localSheetId="41">#REF!</definedName>
    <definedName name="PODATKI_3">#REF!</definedName>
    <definedName name="PODATKI_4" localSheetId="39">#REF!</definedName>
    <definedName name="PODATKI_4" localSheetId="41">#REF!</definedName>
    <definedName name="PODATKI_4">#REF!</definedName>
    <definedName name="PODATKI_5" localSheetId="39">#REF!</definedName>
    <definedName name="PODATKI_5" localSheetId="41">#REF!</definedName>
    <definedName name="PODATKI_5">#REF!</definedName>
    <definedName name="PODATKI_6" localSheetId="39">#REF!</definedName>
    <definedName name="PODATKI_6" localSheetId="41">#REF!</definedName>
    <definedName name="PODATKI_6">#REF!</definedName>
    <definedName name="PODATKI_7" localSheetId="39">#REF!</definedName>
    <definedName name="PODATKI_7" localSheetId="41">#REF!</definedName>
    <definedName name="PODATKI_7">#REF!</definedName>
    <definedName name="PODATKI_8" localSheetId="39">#REF!</definedName>
    <definedName name="PODATKI_8" localSheetId="41">#REF!</definedName>
    <definedName name="PODATKI_8">#REF!</definedName>
    <definedName name="PODATKI_9" localSheetId="39">#REF!</definedName>
    <definedName name="PODATKI_9" localSheetId="41">#REF!</definedName>
    <definedName name="PODATKI_9">#REF!</definedName>
    <definedName name="Podjetje" localSheetId="39">#REF!</definedName>
    <definedName name="Podjetje" localSheetId="41">#REF!</definedName>
    <definedName name="Podjetje">#REF!</definedName>
    <definedName name="_xlnm.Print_Area" localSheetId="0">'1. stran'!$A$1:$E$37</definedName>
    <definedName name="_xlnm.Print_Area" localSheetId="7">'A|Betonska d.'!$A$1:$K$56</definedName>
    <definedName name="_xlnm.Print_Area" localSheetId="10">'A|Fasada'!$A$1:$F$46</definedName>
    <definedName name="_xlnm.Print_Area" localSheetId="21">'A|Odstranitev objekta'!$A$1:$F$44</definedName>
    <definedName name="_xlnm.Print_Area" localSheetId="8">'A|Opaž-tesarska d.'!$A$1:$F$34</definedName>
    <definedName name="_xlnm.Print_Area" localSheetId="22">'A|Pripravljalna d.'!$A$1:$F$22</definedName>
    <definedName name="_xlnm.Print_Area" localSheetId="5">'A|Rušitvena d.'!$A$1:$J$100</definedName>
    <definedName name="_xlnm.Print_Area" localSheetId="6">'A|Zemeljska d.'!$A$1:$F$38</definedName>
    <definedName name="_xlnm.Print_Area" localSheetId="9">'A|Zidarska d.'!$A$1:$J$73</definedName>
    <definedName name="_xlnm.Print_Area" localSheetId="20">'B|Dvigalo'!$A$1:$F$9</definedName>
    <definedName name="_xlnm.Print_Area" localSheetId="15">'B|Estrih'!$A$1:$I$22</definedName>
    <definedName name="_xlnm.Print_Area" localSheetId="17">'B|Keramičarska d.'!$A$1:$I$20</definedName>
    <definedName name="_xlnm.Print_Area" localSheetId="12">'B|Ključavničarska d.'!$A$1:$F$20</definedName>
    <definedName name="_xlnm.Print_Area" localSheetId="11">'B|Krovsko kleparska d.'!$A$1:$H$61</definedName>
    <definedName name="_xlnm.Print_Area" localSheetId="13">'B|Mizarska d.'!$A$1:$F$71</definedName>
    <definedName name="_xlnm.Print_Area" localSheetId="19">'B|Montažerska d. '!$A$1:$F$29</definedName>
    <definedName name="_xlnm.Print_Area" localSheetId="18">'B|Slikopleskarska d.'!$A$1:$F$23</definedName>
    <definedName name="_xlnm.Print_Area" localSheetId="14">'B|Stavbno pohi.'!$A$1:$H$265</definedName>
    <definedName name="_xlnm.Print_Area" localSheetId="16">'B|Tlakarska d.'!$A$1:$I$35</definedName>
    <definedName name="_xlnm.Print_Area" localSheetId="38">'C|ZUKA-C'!$A$1:$E$95</definedName>
    <definedName name="_xlnm.Print_Area" localSheetId="39">'E1- NN PRIKLJUČEK'!$A$1:$F$228</definedName>
    <definedName name="_xlnm.Print_Area" localSheetId="40">'E2- EL. INŠTALACIJE- Š.DVORANA'!$A$1:$F$678</definedName>
    <definedName name="_xlnm.Print_Area" localSheetId="41">'E3- EL. INŠTALACIJE- SANACIJA'!$A$1:$H$252</definedName>
    <definedName name="_xlnm.Print_Area" localSheetId="42">'E4- JAVNA RAZSVETLJAVA'!$A$1:$F$79</definedName>
    <definedName name="_xlnm.Print_Area" localSheetId="24">'N-A|Betonska d.'!$A$1:$F$69</definedName>
    <definedName name="_xlnm.Print_Area" localSheetId="27">'N-A|Fasada'!$A$1:$F$47</definedName>
    <definedName name="_xlnm.Print_Area" localSheetId="25">'N-A|Opaž-tesarska d.'!$A$1:$F$44</definedName>
    <definedName name="_xlnm.Print_Area" localSheetId="23">'N-A|Zemeljska d.'!$A$1:$F$38</definedName>
    <definedName name="_xlnm.Print_Area" localSheetId="26">'N-A|Zidarska d.'!$A$1:$F$57</definedName>
    <definedName name="_xlnm.Print_Area" localSheetId="31">'N-B|Estrih'!$A$1:$F$21</definedName>
    <definedName name="_xlnm.Print_Area" localSheetId="33">'N-B|Keramičarska d.'!$A$1:$F$16</definedName>
    <definedName name="_xlnm.Print_Area" localSheetId="29">'N-B|Ključavničarska d.'!$A$1:$F$29</definedName>
    <definedName name="_xlnm.Print_Area" localSheetId="35">'N-B|Montažerska d.'!$A$1:$F$31</definedName>
    <definedName name="_xlnm.Print_Area" localSheetId="34">'N-B|Slikopleskarska d.'!$A$1:$F$23</definedName>
    <definedName name="_xlnm.Print_Area" localSheetId="3">Rekapitulacija!$A$1:$I$112</definedName>
    <definedName name="_xlnm.Print_Area" localSheetId="4">'Rekapitulacija EKOSKLAD'!$A$1:$I$39</definedName>
    <definedName name="_xlnm.Print_Area" localSheetId="43">'S 01 - Priključek vode ŠD'!$A$1:$F$111</definedName>
    <definedName name="_xlnm.Print_Area" localSheetId="47">'S 04.1 - Ogrevanje ŠD'!$A$1:$F$367</definedName>
    <definedName name="_xlnm.Print_Area" localSheetId="48">'S 04.2 - Ogrevanje SP'!$A$1:$H$138</definedName>
    <definedName name="_xlnm.Print_Area" localSheetId="2">'SKUPNA REKAPITULACIJA'!$A$1:$I$39</definedName>
    <definedName name="_xlnm.Print_Area" localSheetId="1">Uvod!$A$1:$I$34</definedName>
    <definedName name="Ponudba" localSheetId="39">#REF!</definedName>
    <definedName name="Ponudba" localSheetId="41">#REF!</definedName>
    <definedName name="Ponudba">#REF!</definedName>
    <definedName name="POO" localSheetId="39">#REF!</definedName>
    <definedName name="POO" localSheetId="41">#REF!</definedName>
    <definedName name="POO">#REF!</definedName>
    <definedName name="postavke" localSheetId="39">#REF!</definedName>
    <definedName name="postavke" localSheetId="41">#REF!</definedName>
    <definedName name="postavke">#REF!</definedName>
    <definedName name="PPENT" localSheetId="39">#REF!</definedName>
    <definedName name="PPENT" localSheetId="41">#REF!</definedName>
    <definedName name="PPENT">#REF!</definedName>
    <definedName name="PPVOL" localSheetId="39">#REF!</definedName>
    <definedName name="PPVOL" localSheetId="41">#REF!</definedName>
    <definedName name="PPVOL">#REF!</definedName>
    <definedName name="Print_Area_MI" localSheetId="39">#REF!</definedName>
    <definedName name="Print_Area_MI" localSheetId="41">#REF!</definedName>
    <definedName name="Print_Area_MI">#REF!</definedName>
    <definedName name="Print_Area_MI_10" localSheetId="39">#REF!</definedName>
    <definedName name="Print_Area_MI_10" localSheetId="41">#REF!</definedName>
    <definedName name="Print_Area_MI_10">#REF!</definedName>
    <definedName name="Print_Area_MI_11" localSheetId="39">#REF!</definedName>
    <definedName name="Print_Area_MI_11" localSheetId="41">#REF!</definedName>
    <definedName name="Print_Area_MI_11">#REF!</definedName>
    <definedName name="Print_Area_MI_12" localSheetId="39">#REF!</definedName>
    <definedName name="Print_Area_MI_12" localSheetId="41">#REF!</definedName>
    <definedName name="Print_Area_MI_12">#REF!</definedName>
    <definedName name="Print_Area_MI_13" localSheetId="39">#REF!</definedName>
    <definedName name="Print_Area_MI_13" localSheetId="41">#REF!</definedName>
    <definedName name="Print_Area_MI_13">#REF!</definedName>
    <definedName name="Print_Area_MI_14" localSheetId="39">#REF!</definedName>
    <definedName name="Print_Area_MI_14" localSheetId="41">#REF!</definedName>
    <definedName name="Print_Area_MI_14">#REF!</definedName>
    <definedName name="Print_Area_MI_15" localSheetId="39">#REF!</definedName>
    <definedName name="Print_Area_MI_15" localSheetId="41">#REF!</definedName>
    <definedName name="Print_Area_MI_15">#REF!</definedName>
    <definedName name="Print_Area_MI_16" localSheetId="39">#REF!</definedName>
    <definedName name="Print_Area_MI_16" localSheetId="41">#REF!</definedName>
    <definedName name="Print_Area_MI_16">#REF!</definedName>
    <definedName name="Print_Area_MI_17" localSheetId="39">#REF!</definedName>
    <definedName name="Print_Area_MI_17" localSheetId="41">#REF!</definedName>
    <definedName name="Print_Area_MI_17">#REF!</definedName>
    <definedName name="Print_Area_MI_18" localSheetId="39">#REF!</definedName>
    <definedName name="Print_Area_MI_18" localSheetId="41">#REF!</definedName>
    <definedName name="Print_Area_MI_18">#REF!</definedName>
    <definedName name="Print_Area_MI_19" localSheetId="39">#REF!</definedName>
    <definedName name="Print_Area_MI_19" localSheetId="41">#REF!</definedName>
    <definedName name="Print_Area_MI_19">#REF!</definedName>
    <definedName name="Print_Area_MI_20" localSheetId="39">#REF!</definedName>
    <definedName name="Print_Area_MI_20" localSheetId="41">#REF!</definedName>
    <definedName name="Print_Area_MI_20">#REF!</definedName>
    <definedName name="Print_Area_MI2" localSheetId="39">#REF!</definedName>
    <definedName name="Print_Area_MI2" localSheetId="41">#REF!</definedName>
    <definedName name="Print_Area_MI2">#REF!</definedName>
    <definedName name="pro" localSheetId="39">[2]SISTEMI!#REF!</definedName>
    <definedName name="pro" localSheetId="41">[2]SISTEMI!#REF!</definedName>
    <definedName name="pro">[2]SISTEMI!#REF!</definedName>
    <definedName name="PROC_MATERIAL" localSheetId="39">#REF!</definedName>
    <definedName name="PROC_MATERIAL" localSheetId="41">#REF!</definedName>
    <definedName name="PROC_MATERIAL">#REF!</definedName>
    <definedName name="proi" localSheetId="39">[2]SISTEMI!#REF!</definedName>
    <definedName name="proi" localSheetId="41">[2]SISTEMI!#REF!</definedName>
    <definedName name="proi">[2]SISTEMI!#REF!</definedName>
    <definedName name="qqqqqqqqqqqqqqqqqqq" localSheetId="39">#REF!</definedName>
    <definedName name="qqqqqqqqqqqqqqqqqqq" localSheetId="41">#REF!</definedName>
    <definedName name="qqqqqqqqqqqqqqqqqqq">#REF!</definedName>
    <definedName name="sdfg" localSheetId="39">#REF!</definedName>
    <definedName name="sdfg" localSheetId="41">#REF!</definedName>
    <definedName name="sdfg">#REF!</definedName>
    <definedName name="sfbet" localSheetId="39">(#REF!,#REF!)</definedName>
    <definedName name="sfbet" localSheetId="41">(#REF!,#REF!)</definedName>
    <definedName name="sfbet">(#REF!,#REF!)</definedName>
    <definedName name="SKUPAJ_AKUMULACIJA" localSheetId="39">#REF!</definedName>
    <definedName name="SKUPAJ_AKUMULACIJA" localSheetId="41">#REF!</definedName>
    <definedName name="SKUPAJ_AKUMULACIJA">#REF!</definedName>
    <definedName name="SKUPAJ_BRUTO_MATERIAL" localSheetId="39">#REF!</definedName>
    <definedName name="SKUPAJ_BRUTO_MATERIAL" localSheetId="41">#REF!</definedName>
    <definedName name="SKUPAJ_BRUTO_MATERIAL">#REF!</definedName>
    <definedName name="SKUPAJ_DELO" localSheetId="39">#REF!</definedName>
    <definedName name="SKUPAJ_DELO" localSheetId="41">#REF!</definedName>
    <definedName name="SKUPAJ_DELO">#REF!</definedName>
    <definedName name="SKUPAJ_DODATEK_NA_MATERIAL" localSheetId="39">#REF!</definedName>
    <definedName name="SKUPAJ_DODATEK_NA_MATERIAL" localSheetId="41">#REF!</definedName>
    <definedName name="SKUPAJ_DODATEK_NA_MATERIAL">#REF!</definedName>
    <definedName name="SKUPAJ_NETO_MATERIAL" localSheetId="39">#REF!</definedName>
    <definedName name="SKUPAJ_NETO_MATERIAL" localSheetId="41">#REF!</definedName>
    <definedName name="SKUPAJ_NETO_MATERIAL">#REF!</definedName>
    <definedName name="SKUPAJ_PREDRAČUN" localSheetId="39">#REF!</definedName>
    <definedName name="SKUPAJ_PREDRAČUN" localSheetId="41">#REF!</definedName>
    <definedName name="SKUPAJ_PREDRAČUN">#REF!</definedName>
    <definedName name="SKUPAJ_ŠT_UR" localSheetId="39">#REF!</definedName>
    <definedName name="SKUPAJ_ŠT_UR" localSheetId="41">#REF!</definedName>
    <definedName name="SKUPAJ_ŠT_UR">#REF!</definedName>
    <definedName name="svetilka" localSheetId="39">#REF!</definedName>
    <definedName name="svetilka" localSheetId="41">#REF!</definedName>
    <definedName name="svetilka">#REF!</definedName>
    <definedName name="TEKOM" localSheetId="39">#REF!</definedName>
    <definedName name="TEKOM" localSheetId="41">#REF!</definedName>
    <definedName name="TEKOM">#REF!</definedName>
    <definedName name="test">'[3]specif. POŽAR sklop 2'!$B$1:$C$6</definedName>
    <definedName name="_xlnm.Print_Titles" localSheetId="39">'E1- NN PRIKLJUČEK'!$3:$3</definedName>
    <definedName name="_xlnm.Print_Titles" localSheetId="40">'E2- EL. INŠTALACIJE- Š.DVORANA'!$3:$3</definedName>
    <definedName name="_xlnm.Print_Titles" localSheetId="41">'E3- EL. INŠTALACIJE- SANACIJA'!$3:$3</definedName>
    <definedName name="_xlnm.Print_Titles" localSheetId="42">'E4- JAVNA RAZSVETLJAVA'!$3:$3</definedName>
    <definedName name="_xlnm.Print_Titles" localSheetId="43">'S 01 - Priključek vode ŠD'!$4:$4</definedName>
    <definedName name="totem" localSheetId="39">#REF!</definedName>
    <definedName name="totem" localSheetId="41">#REF!</definedName>
    <definedName name="totem">#REF!</definedName>
    <definedName name="totm" localSheetId="39">#REF!</definedName>
    <definedName name="totm" localSheetId="41">#REF!</definedName>
    <definedName name="totm">#REF!</definedName>
    <definedName name="tt" localSheetId="39">#REF!</definedName>
    <definedName name="tt" localSheetId="41">#REF!</definedName>
    <definedName name="tt">#REF!</definedName>
    <definedName name="VISZR" localSheetId="39">#REF!</definedName>
    <definedName name="VISZR" localSheetId="41">#REF!</definedName>
    <definedName name="VISZR">#REF!</definedName>
    <definedName name="vlom1" localSheetId="39">#REF!</definedName>
    <definedName name="vlom1" localSheetId="41">#REF!</definedName>
    <definedName name="vlom1">#REF!</definedName>
    <definedName name="Vrednost_z_DDV" localSheetId="39">#REF!</definedName>
    <definedName name="Vrednost_z_DDV" localSheetId="41">#REF!</definedName>
    <definedName name="Vrednost_z_DDV">#REF!</definedName>
    <definedName name="vv">[4]Rekapitulacija!$D$40</definedName>
    <definedName name="x" localSheetId="39">#REF!</definedName>
    <definedName name="x" localSheetId="41">#REF!</definedName>
    <definedName name="x">#REF!</definedName>
    <definedName name="xx">'[5]CEHLKL-6-12'!$B$12:$H$997</definedName>
    <definedName name="Y" localSheetId="39">#REF!</definedName>
    <definedName name="Y" localSheetId="41">#REF!</definedName>
    <definedName name="Y">#REF!</definedName>
    <definedName name="YY">'[6]CEHLKL-6-12'!$B$12:$H$997</definedName>
    <definedName name="Za" localSheetId="39">#REF!</definedName>
    <definedName name="Za" localSheetId="41">#REF!</definedName>
    <definedName name="Za">#REF!</definedName>
    <definedName name="zastavka" localSheetId="39">#REF!</definedName>
    <definedName name="zastavka" localSheetId="41">#REF!</definedName>
    <definedName name="zastavka">#REF!</definedName>
    <definedName name="_xlnm.Database">[7]Sottocentrale!$A$2:$H$1009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1" i="5" l="1"/>
  <c r="B40" i="5"/>
  <c r="B39" i="5"/>
  <c r="E84" i="58"/>
  <c r="E82" i="58"/>
  <c r="E80" i="58"/>
  <c r="E77" i="58"/>
  <c r="E75" i="58"/>
  <c r="E73" i="58"/>
  <c r="E65" i="58"/>
  <c r="E63" i="58"/>
  <c r="E61" i="58"/>
  <c r="E59" i="58"/>
  <c r="E57" i="58"/>
  <c r="E55" i="58"/>
  <c r="E53" i="58"/>
  <c r="E50" i="58"/>
  <c r="E48" i="58"/>
  <c r="E46" i="58"/>
  <c r="E44" i="58"/>
  <c r="E42" i="58"/>
  <c r="E34" i="58"/>
  <c r="E32" i="58"/>
  <c r="E30" i="58"/>
  <c r="E36" i="58" s="1"/>
  <c r="D92" i="58" s="1"/>
  <c r="E23" i="58"/>
  <c r="E21" i="58"/>
  <c r="E19" i="58"/>
  <c r="E17" i="58"/>
  <c r="E9" i="58"/>
  <c r="E7" i="58"/>
  <c r="E11" i="58" s="1"/>
  <c r="D90" i="58" s="1"/>
  <c r="E187" i="57"/>
  <c r="E185" i="57"/>
  <c r="E183" i="57"/>
  <c r="E176" i="57"/>
  <c r="E174" i="57"/>
  <c r="E171" i="57"/>
  <c r="E169" i="57"/>
  <c r="E167" i="57"/>
  <c r="E165" i="57"/>
  <c r="E163" i="57"/>
  <c r="E160" i="57"/>
  <c r="E158" i="57"/>
  <c r="E156" i="57"/>
  <c r="E154" i="57"/>
  <c r="E152" i="57"/>
  <c r="E150" i="57"/>
  <c r="E148" i="57"/>
  <c r="E145" i="57"/>
  <c r="E143" i="57"/>
  <c r="E141" i="57"/>
  <c r="E139" i="57"/>
  <c r="E136" i="57"/>
  <c r="E134" i="57"/>
  <c r="E132" i="57"/>
  <c r="E130" i="57"/>
  <c r="E128" i="57"/>
  <c r="E126" i="57"/>
  <c r="E123" i="57"/>
  <c r="E121" i="57"/>
  <c r="E119" i="57"/>
  <c r="E117" i="57"/>
  <c r="E115" i="57"/>
  <c r="E113" i="57"/>
  <c r="E111" i="57"/>
  <c r="E109" i="57"/>
  <c r="E107" i="57"/>
  <c r="E104" i="57"/>
  <c r="E102" i="57"/>
  <c r="E100" i="57"/>
  <c r="E98" i="57"/>
  <c r="E96" i="57"/>
  <c r="E94" i="57"/>
  <c r="E92" i="57"/>
  <c r="E90" i="57"/>
  <c r="E88" i="57"/>
  <c r="E86" i="57"/>
  <c r="E84" i="57"/>
  <c r="E82" i="57"/>
  <c r="E79" i="57"/>
  <c r="E77" i="57"/>
  <c r="E75" i="57"/>
  <c r="E73" i="57"/>
  <c r="E71" i="57"/>
  <c r="E68" i="57"/>
  <c r="E61" i="57"/>
  <c r="E59" i="57"/>
  <c r="E57" i="57"/>
  <c r="E55" i="57"/>
  <c r="E52" i="57"/>
  <c r="E50" i="57"/>
  <c r="E48" i="57"/>
  <c r="E46" i="57"/>
  <c r="E44" i="57"/>
  <c r="E42" i="57"/>
  <c r="E40" i="57"/>
  <c r="E38" i="57"/>
  <c r="E36" i="57"/>
  <c r="E34" i="57"/>
  <c r="E32" i="57"/>
  <c r="E23" i="57"/>
  <c r="E21" i="57"/>
  <c r="E19" i="57"/>
  <c r="E16" i="57"/>
  <c r="E14" i="57"/>
  <c r="E12" i="57"/>
  <c r="E9" i="57"/>
  <c r="E7" i="57"/>
  <c r="E121" i="56"/>
  <c r="E119" i="56"/>
  <c r="E117" i="56"/>
  <c r="E115" i="56"/>
  <c r="E113" i="56"/>
  <c r="E111" i="56"/>
  <c r="E108" i="56"/>
  <c r="E106" i="56"/>
  <c r="E104" i="56"/>
  <c r="E102" i="56"/>
  <c r="E100" i="56"/>
  <c r="E92" i="56"/>
  <c r="E90" i="56"/>
  <c r="E88" i="56"/>
  <c r="E86" i="56"/>
  <c r="E84" i="56"/>
  <c r="E81" i="56"/>
  <c r="E79" i="56"/>
  <c r="E76" i="56"/>
  <c r="E74" i="56"/>
  <c r="E71" i="56"/>
  <c r="E69" i="56"/>
  <c r="E67" i="56"/>
  <c r="E65" i="56"/>
  <c r="E63" i="56"/>
  <c r="E61" i="56"/>
  <c r="E54" i="56"/>
  <c r="E52" i="56"/>
  <c r="E50" i="56"/>
  <c r="E48" i="56"/>
  <c r="E46" i="56"/>
  <c r="E44" i="56"/>
  <c r="E42" i="56"/>
  <c r="E40" i="56"/>
  <c r="E33" i="56"/>
  <c r="E31" i="56"/>
  <c r="E29" i="56"/>
  <c r="E27" i="56"/>
  <c r="E25" i="56"/>
  <c r="E23" i="56"/>
  <c r="E21" i="56"/>
  <c r="E19" i="56"/>
  <c r="E17" i="56"/>
  <c r="E15" i="56"/>
  <c r="E13" i="56"/>
  <c r="E11" i="56"/>
  <c r="E9" i="56"/>
  <c r="E25" i="58" l="1"/>
  <c r="D91" i="58" s="1"/>
  <c r="E86" i="58"/>
  <c r="D94" i="58" s="1"/>
  <c r="E67" i="58"/>
  <c r="D93" i="58" s="1"/>
  <c r="E189" i="57"/>
  <c r="D196" i="57" s="1"/>
  <c r="E124" i="57"/>
  <c r="E178" i="57" s="1"/>
  <c r="D195" i="57" s="1"/>
  <c r="E63" i="57"/>
  <c r="D194" i="57" s="1"/>
  <c r="E25" i="57"/>
  <c r="D193" i="57" s="1"/>
  <c r="E123" i="56"/>
  <c r="D130" i="56" s="1"/>
  <c r="D94" i="56"/>
  <c r="D129" i="56" s="1"/>
  <c r="E56" i="56"/>
  <c r="D128" i="56" s="1"/>
  <c r="E35" i="56"/>
  <c r="D127" i="56" s="1"/>
  <c r="F11" i="38"/>
  <c r="F14" i="38"/>
  <c r="F17" i="38"/>
  <c r="F20" i="38"/>
  <c r="F23" i="38"/>
  <c r="F26" i="38"/>
  <c r="F29" i="38"/>
  <c r="F32" i="38"/>
  <c r="F35" i="38"/>
  <c r="F41" i="38"/>
  <c r="F44" i="38"/>
  <c r="F47" i="38"/>
  <c r="F50" i="38"/>
  <c r="F53" i="38"/>
  <c r="F56" i="38"/>
  <c r="F59" i="38"/>
  <c r="F62" i="38"/>
  <c r="F65" i="38"/>
  <c r="F68" i="38"/>
  <c r="F71" i="38"/>
  <c r="F74" i="38"/>
  <c r="F77" i="38"/>
  <c r="F80" i="38"/>
  <c r="F83" i="38"/>
  <c r="F86" i="38"/>
  <c r="F89" i="38"/>
  <c r="F91" i="38"/>
  <c r="F92" i="38"/>
  <c r="F93" i="38"/>
  <c r="F95" i="38"/>
  <c r="F98" i="38"/>
  <c r="F101" i="38"/>
  <c r="F104" i="38"/>
  <c r="F107" i="38"/>
  <c r="F110" i="38"/>
  <c r="F113" i="38"/>
  <c r="F116" i="38"/>
  <c r="F119" i="38"/>
  <c r="F122" i="38"/>
  <c r="F125" i="38"/>
  <c r="F128" i="38"/>
  <c r="F131" i="38"/>
  <c r="F134" i="38"/>
  <c r="F139" i="38"/>
  <c r="F142" i="38"/>
  <c r="F145" i="38"/>
  <c r="F148" i="38"/>
  <c r="F151" i="38"/>
  <c r="F154" i="38"/>
  <c r="F157" i="38"/>
  <c r="F160" i="38"/>
  <c r="F165" i="38"/>
  <c r="F168" i="38"/>
  <c r="F171" i="38"/>
  <c r="F174" i="38"/>
  <c r="F177" i="38"/>
  <c r="F180" i="38"/>
  <c r="F185" i="38"/>
  <c r="F188" i="38"/>
  <c r="F191" i="38"/>
  <c r="F194" i="38"/>
  <c r="F197" i="38"/>
  <c r="F200" i="38"/>
  <c r="F203" i="38"/>
  <c r="F206" i="38"/>
  <c r="F211" i="38"/>
  <c r="F214" i="38"/>
  <c r="F217" i="38"/>
  <c r="F220" i="38"/>
  <c r="F223" i="38"/>
  <c r="F226" i="38"/>
  <c r="F8" i="38"/>
  <c r="E95" i="58" l="1"/>
  <c r="I41" i="5" s="1"/>
  <c r="E197" i="57"/>
  <c r="I40" i="5" s="1"/>
  <c r="E131" i="56"/>
  <c r="I39" i="5" s="1"/>
  <c r="G101" i="50"/>
  <c r="G102" i="50"/>
  <c r="G103" i="50"/>
  <c r="G104" i="50"/>
  <c r="G105" i="50"/>
  <c r="G106" i="50"/>
  <c r="G107" i="50"/>
  <c r="G108" i="50"/>
  <c r="G110" i="50"/>
  <c r="G111" i="50"/>
  <c r="G112" i="50"/>
  <c r="G113" i="50"/>
  <c r="G115" i="50"/>
  <c r="G116" i="50"/>
  <c r="G117" i="50"/>
  <c r="G118" i="50"/>
  <c r="G120" i="50"/>
  <c r="G121" i="50"/>
  <c r="G122" i="50"/>
  <c r="G124" i="50"/>
  <c r="G125" i="50"/>
  <c r="G126" i="50"/>
  <c r="H74" i="50"/>
  <c r="H75" i="50"/>
  <c r="H77" i="50"/>
  <c r="H78" i="50"/>
  <c r="H80" i="50"/>
  <c r="H81" i="50"/>
  <c r="H83" i="50"/>
  <c r="H84" i="50"/>
  <c r="H86" i="50"/>
  <c r="H87" i="50"/>
  <c r="H89" i="50"/>
  <c r="H90" i="50"/>
  <c r="H54" i="50"/>
  <c r="H55" i="50"/>
  <c r="H58" i="50"/>
  <c r="H59" i="50"/>
  <c r="H60" i="50"/>
  <c r="H32" i="50"/>
  <c r="H35" i="50"/>
  <c r="H36" i="50"/>
  <c r="H38" i="50"/>
  <c r="H39" i="50"/>
  <c r="H41" i="50"/>
  <c r="H42" i="50"/>
  <c r="H20" i="50"/>
  <c r="H21" i="50"/>
  <c r="H22" i="50"/>
  <c r="H194" i="40"/>
  <c r="H195" i="40"/>
  <c r="H196" i="40"/>
  <c r="H197" i="40"/>
  <c r="H199" i="40"/>
  <c r="H200" i="40"/>
  <c r="H202" i="40"/>
  <c r="H203" i="40"/>
  <c r="H205" i="40"/>
  <c r="H206" i="40"/>
  <c r="H208" i="40"/>
  <c r="H209" i="40"/>
  <c r="H211" i="40"/>
  <c r="H212" i="40"/>
  <c r="H213" i="40"/>
  <c r="H214" i="40"/>
  <c r="H216" i="40"/>
  <c r="H217" i="40"/>
  <c r="H219" i="40"/>
  <c r="H220" i="40"/>
  <c r="H222" i="40"/>
  <c r="H223" i="40"/>
  <c r="H225" i="40"/>
  <c r="H226" i="40"/>
  <c r="H228" i="40"/>
  <c r="H229" i="40"/>
  <c r="H231" i="40"/>
  <c r="H232" i="40"/>
  <c r="H234" i="40"/>
  <c r="H235" i="40"/>
  <c r="H237" i="40"/>
  <c r="H238" i="40"/>
  <c r="H240" i="40"/>
  <c r="H241" i="40"/>
  <c r="H243" i="40"/>
  <c r="H244" i="40"/>
  <c r="H245" i="40"/>
  <c r="H246" i="40"/>
  <c r="H248" i="40"/>
  <c r="H249" i="40"/>
  <c r="G173" i="40"/>
  <c r="G174" i="40"/>
  <c r="G176" i="40"/>
  <c r="G177" i="40"/>
  <c r="G179" i="40"/>
  <c r="G180" i="40"/>
  <c r="G182" i="40"/>
  <c r="G183" i="40"/>
  <c r="G185" i="40"/>
  <c r="G186" i="40"/>
  <c r="G188" i="40"/>
  <c r="G189" i="40"/>
  <c r="G138" i="40"/>
  <c r="G139" i="40"/>
  <c r="G141" i="40"/>
  <c r="G142" i="40"/>
  <c r="G144" i="40"/>
  <c r="G145" i="40"/>
  <c r="G147" i="40"/>
  <c r="G148" i="40"/>
  <c r="G149" i="40"/>
  <c r="G150" i="40"/>
  <c r="G152" i="40"/>
  <c r="G153" i="40"/>
  <c r="G155" i="40"/>
  <c r="G156" i="40"/>
  <c r="G158" i="40"/>
  <c r="G159" i="40"/>
  <c r="G161" i="40"/>
  <c r="G162" i="40"/>
  <c r="G164" i="40"/>
  <c r="G165" i="40"/>
  <c r="G126" i="40"/>
  <c r="G127" i="40"/>
  <c r="G129" i="40"/>
  <c r="G130" i="40"/>
  <c r="H110" i="40"/>
  <c r="H111" i="40"/>
  <c r="H112" i="40"/>
  <c r="H114" i="40"/>
  <c r="H115" i="40"/>
  <c r="H117" i="40"/>
  <c r="H118" i="40"/>
  <c r="H120" i="40"/>
  <c r="H121" i="40"/>
  <c r="H103" i="40"/>
  <c r="H104" i="40"/>
  <c r="H106" i="40"/>
  <c r="H107" i="40"/>
  <c r="H109" i="40"/>
  <c r="H94" i="40"/>
  <c r="H95" i="40"/>
  <c r="H97" i="40"/>
  <c r="H98" i="40"/>
  <c r="H100" i="40"/>
  <c r="H101" i="40"/>
  <c r="H83" i="40"/>
  <c r="H84" i="40"/>
  <c r="H51" i="40"/>
  <c r="H52" i="40"/>
  <c r="H54" i="40"/>
  <c r="H55" i="40"/>
  <c r="H57" i="40"/>
  <c r="H58" i="40"/>
  <c r="H60" i="40"/>
  <c r="H61" i="40"/>
  <c r="H63" i="40"/>
  <c r="H64" i="40"/>
  <c r="H66" i="40"/>
  <c r="H67" i="40"/>
  <c r="H69" i="40"/>
  <c r="H70" i="40"/>
  <c r="H72" i="40"/>
  <c r="H73" i="40"/>
  <c r="H75" i="40"/>
  <c r="H76" i="40"/>
  <c r="H77" i="40"/>
  <c r="H34" i="40"/>
  <c r="H35" i="40"/>
  <c r="H37" i="40"/>
  <c r="H38" i="40"/>
  <c r="H40" i="40"/>
  <c r="H41" i="40"/>
  <c r="H43" i="40"/>
  <c r="H25" i="40"/>
  <c r="H26" i="40"/>
  <c r="H9" i="40"/>
  <c r="H10" i="40"/>
  <c r="H12" i="40"/>
  <c r="H13" i="40"/>
  <c r="I22" i="18"/>
  <c r="I23" i="18"/>
  <c r="I24" i="18"/>
  <c r="H134" i="16"/>
  <c r="H135" i="16"/>
  <c r="H136" i="16"/>
  <c r="H137" i="16"/>
  <c r="H139" i="16"/>
  <c r="H140" i="16"/>
  <c r="H141" i="16"/>
  <c r="H142" i="16"/>
  <c r="H144" i="16"/>
  <c r="H145" i="16"/>
  <c r="H146" i="16"/>
  <c r="H147" i="16"/>
  <c r="H149" i="16"/>
  <c r="H150" i="16"/>
  <c r="H151" i="16"/>
  <c r="H152" i="16"/>
  <c r="H154" i="16"/>
  <c r="H155" i="16"/>
  <c r="H156" i="16"/>
  <c r="H157" i="16"/>
  <c r="H159" i="16"/>
  <c r="H160" i="16"/>
  <c r="H161" i="16"/>
  <c r="H162" i="16"/>
  <c r="H164" i="16"/>
  <c r="H165" i="16"/>
  <c r="H166" i="16"/>
  <c r="H167" i="16"/>
  <c r="H169" i="16"/>
  <c r="H170" i="16"/>
  <c r="H171" i="16"/>
  <c r="H172" i="16"/>
  <c r="H174" i="16"/>
  <c r="H175" i="16"/>
  <c r="H176" i="16"/>
  <c r="H177" i="16"/>
  <c r="H179" i="16"/>
  <c r="H180" i="16"/>
  <c r="H181" i="16"/>
  <c r="H182" i="16"/>
  <c r="H184" i="16"/>
  <c r="H185" i="16"/>
  <c r="H186" i="16"/>
  <c r="H187" i="16"/>
  <c r="H189" i="16"/>
  <c r="H190" i="16"/>
  <c r="H191" i="16"/>
  <c r="H192" i="16"/>
  <c r="H194" i="16"/>
  <c r="H195" i="16"/>
  <c r="H196" i="16"/>
  <c r="H197" i="16"/>
  <c r="H199" i="16"/>
  <c r="H200" i="16"/>
  <c r="H201" i="16"/>
  <c r="H202" i="16"/>
  <c r="H204" i="16"/>
  <c r="H205" i="16"/>
  <c r="H206" i="16"/>
  <c r="H207" i="16"/>
  <c r="H209" i="16"/>
  <c r="H210" i="16"/>
  <c r="H211" i="16"/>
  <c r="H212" i="16"/>
  <c r="H214" i="16"/>
  <c r="H215" i="16"/>
  <c r="H216" i="16"/>
  <c r="H217" i="16"/>
  <c r="H219" i="16"/>
  <c r="H220" i="16"/>
  <c r="H221" i="16"/>
  <c r="H222" i="16"/>
  <c r="H224" i="16"/>
  <c r="H225" i="16"/>
  <c r="H226" i="16"/>
  <c r="H227" i="16"/>
  <c r="H229" i="16"/>
  <c r="H230" i="16"/>
  <c r="H231" i="16"/>
  <c r="H232" i="16"/>
  <c r="H234" i="16"/>
  <c r="H235" i="16"/>
  <c r="H236" i="16"/>
  <c r="H237" i="16"/>
  <c r="H239" i="16"/>
  <c r="H240" i="16"/>
  <c r="H241" i="16"/>
  <c r="H242" i="16"/>
  <c r="H244" i="16"/>
  <c r="H245" i="16"/>
  <c r="H246" i="16"/>
  <c r="H247" i="16"/>
  <c r="H249" i="16"/>
  <c r="H250" i="16"/>
  <c r="H251" i="16"/>
  <c r="H252" i="16"/>
  <c r="H254" i="16"/>
  <c r="H255" i="16"/>
  <c r="H256" i="16"/>
  <c r="H257" i="16"/>
  <c r="H259" i="16"/>
  <c r="H260" i="16"/>
  <c r="H261" i="16"/>
  <c r="H262" i="16"/>
  <c r="H263" i="16"/>
  <c r="G55" i="16"/>
  <c r="G56" i="16"/>
  <c r="G57" i="16"/>
  <c r="G58" i="16"/>
  <c r="G60" i="16"/>
  <c r="G61" i="16"/>
  <c r="G62" i="16"/>
  <c r="G63" i="16"/>
  <c r="G65" i="16"/>
  <c r="G66" i="16"/>
  <c r="G67" i="16"/>
  <c r="G68" i="16"/>
  <c r="G70" i="16"/>
  <c r="G71" i="16"/>
  <c r="G72" i="16"/>
  <c r="G73" i="16"/>
  <c r="G75" i="16"/>
  <c r="G76" i="16"/>
  <c r="G77" i="16"/>
  <c r="G78" i="16"/>
  <c r="G80" i="16"/>
  <c r="G81" i="16"/>
  <c r="G82" i="16"/>
  <c r="G83" i="16"/>
  <c r="G85" i="16"/>
  <c r="G86" i="16"/>
  <c r="G87" i="16"/>
  <c r="G88" i="16"/>
  <c r="G90" i="16"/>
  <c r="G91" i="16"/>
  <c r="G92" i="16"/>
  <c r="G93" i="16"/>
  <c r="G95" i="16"/>
  <c r="G96" i="16"/>
  <c r="G97" i="16"/>
  <c r="G98" i="16"/>
  <c r="G100" i="16"/>
  <c r="G101" i="16"/>
  <c r="G102" i="16"/>
  <c r="G103" i="16"/>
  <c r="G105" i="16"/>
  <c r="G106" i="16"/>
  <c r="G107" i="16"/>
  <c r="G108" i="16"/>
  <c r="G109" i="16"/>
  <c r="G110" i="16"/>
  <c r="G111" i="16"/>
  <c r="G112" i="16"/>
  <c r="G114" i="16"/>
  <c r="G115" i="16"/>
  <c r="G116" i="16"/>
  <c r="G117" i="16"/>
  <c r="G119" i="16"/>
  <c r="G120" i="16"/>
  <c r="G121" i="16"/>
  <c r="G122" i="16"/>
  <c r="G124" i="16"/>
  <c r="G125" i="16"/>
  <c r="G126" i="16"/>
  <c r="G127" i="16"/>
  <c r="G129" i="16"/>
  <c r="G130" i="16"/>
  <c r="G131" i="16"/>
  <c r="G25" i="16"/>
  <c r="G26" i="16"/>
  <c r="G27" i="16"/>
  <c r="G28" i="16"/>
  <c r="G30" i="16"/>
  <c r="G31" i="16"/>
  <c r="G32" i="16"/>
  <c r="G33" i="16"/>
  <c r="G35" i="16"/>
  <c r="G36" i="16"/>
  <c r="G37" i="16"/>
  <c r="G38" i="16"/>
  <c r="G40" i="16"/>
  <c r="G41" i="16"/>
  <c r="G42" i="16"/>
  <c r="G43" i="16"/>
  <c r="G45" i="16"/>
  <c r="G46" i="16"/>
  <c r="G47" i="16"/>
  <c r="H50" i="13"/>
  <c r="H52" i="13"/>
  <c r="H54" i="13"/>
  <c r="H56" i="13"/>
  <c r="H58" i="13"/>
  <c r="H36" i="13"/>
  <c r="H38" i="13"/>
  <c r="H40" i="13"/>
  <c r="H42" i="13"/>
  <c r="H44" i="13"/>
  <c r="G26" i="13"/>
  <c r="G28" i="13"/>
  <c r="G30" i="13"/>
  <c r="G32" i="13"/>
  <c r="H62" i="11"/>
  <c r="H64" i="11"/>
  <c r="H66" i="11"/>
  <c r="H68" i="11"/>
  <c r="H69" i="11"/>
  <c r="G58" i="11"/>
  <c r="H44" i="11"/>
  <c r="H46" i="11"/>
  <c r="H48" i="11"/>
  <c r="H50" i="11"/>
  <c r="H52" i="11"/>
  <c r="H54" i="11"/>
  <c r="G20" i="11"/>
  <c r="G22" i="11"/>
  <c r="G24" i="11"/>
  <c r="G25" i="11"/>
  <c r="G26" i="11"/>
  <c r="G28" i="11"/>
  <c r="G29" i="11"/>
  <c r="G30" i="11"/>
  <c r="G32" i="11"/>
  <c r="G34" i="11"/>
  <c r="G36" i="11"/>
  <c r="G38" i="11"/>
  <c r="G40" i="11"/>
  <c r="I23" i="9"/>
  <c r="I24" i="9"/>
  <c r="I26" i="9"/>
  <c r="I27" i="9"/>
  <c r="I29" i="9"/>
  <c r="I30" i="9"/>
  <c r="I32" i="9"/>
  <c r="I33" i="9"/>
  <c r="I35" i="9"/>
  <c r="I36" i="9"/>
  <c r="I38" i="9"/>
  <c r="I39" i="9"/>
  <c r="I41" i="9"/>
  <c r="I42" i="9"/>
  <c r="I44" i="9"/>
  <c r="I45" i="9"/>
  <c r="I47" i="9"/>
  <c r="I48" i="9"/>
  <c r="I49" i="9"/>
  <c r="H17" i="9"/>
  <c r="H18" i="9"/>
  <c r="H83" i="6"/>
  <c r="H84" i="6"/>
  <c r="H87" i="6"/>
  <c r="H88" i="6"/>
  <c r="H91" i="6"/>
  <c r="H92" i="6"/>
  <c r="H95" i="6"/>
  <c r="H96" i="6"/>
  <c r="G77" i="6"/>
  <c r="H73" i="6"/>
  <c r="G67" i="6"/>
  <c r="G69" i="6"/>
  <c r="H61" i="6"/>
  <c r="H63" i="6"/>
  <c r="G53" i="6"/>
  <c r="G55" i="6"/>
  <c r="G57" i="6"/>
  <c r="F96" i="52" l="1"/>
  <c r="F97" i="52"/>
  <c r="F98" i="52"/>
  <c r="F99" i="52"/>
  <c r="F101" i="52"/>
  <c r="F102" i="52"/>
  <c r="F103" i="52"/>
  <c r="F95" i="52"/>
  <c r="B7" i="55" l="1"/>
  <c r="B3" i="55"/>
  <c r="B2" i="55"/>
  <c r="B1" i="55"/>
  <c r="F81" i="45" l="1"/>
  <c r="F82" i="45"/>
  <c r="F83" i="45"/>
  <c r="F80" i="45"/>
  <c r="B104" i="5" l="1"/>
  <c r="B103" i="5"/>
  <c r="B102" i="5"/>
  <c r="B101" i="5"/>
  <c r="B96" i="5"/>
  <c r="B91" i="5"/>
  <c r="B90" i="5"/>
  <c r="B89" i="5"/>
  <c r="B88" i="5"/>
  <c r="B87" i="5"/>
  <c r="B86" i="5"/>
  <c r="B85" i="5"/>
  <c r="B84" i="5"/>
  <c r="B83" i="5"/>
  <c r="B82" i="5"/>
  <c r="B77" i="5"/>
  <c r="B76" i="5"/>
  <c r="B75" i="5"/>
  <c r="B74" i="5"/>
  <c r="B73" i="5"/>
  <c r="B72" i="5"/>
  <c r="B58" i="5"/>
  <c r="B57" i="5"/>
  <c r="B56" i="5"/>
  <c r="B55" i="5"/>
  <c r="B54" i="5"/>
  <c r="B53" i="5"/>
  <c r="B48" i="5"/>
  <c r="B47" i="5"/>
  <c r="B46" i="5"/>
  <c r="B22" i="5"/>
  <c r="B21" i="5"/>
  <c r="B20" i="5"/>
  <c r="B19" i="5"/>
  <c r="B18" i="5"/>
  <c r="B17" i="5"/>
  <c r="I42" i="5" l="1"/>
  <c r="I14" i="4" s="1"/>
  <c r="F36" i="54"/>
  <c r="F34" i="54"/>
  <c r="F32" i="54"/>
  <c r="F30" i="54"/>
  <c r="F28" i="54"/>
  <c r="F26" i="54"/>
  <c r="F24" i="54"/>
  <c r="F22" i="54"/>
  <c r="F20" i="54"/>
  <c r="F18" i="54"/>
  <c r="F16" i="54"/>
  <c r="F14" i="54"/>
  <c r="F11" i="54"/>
  <c r="F9" i="54"/>
  <c r="F15" i="53"/>
  <c r="F14" i="53"/>
  <c r="F11" i="53"/>
  <c r="F192" i="52"/>
  <c r="F189" i="52"/>
  <c r="F186" i="52"/>
  <c r="F183" i="52"/>
  <c r="F180" i="52"/>
  <c r="F177" i="52"/>
  <c r="F174" i="52"/>
  <c r="F171" i="52"/>
  <c r="F168" i="52"/>
  <c r="F166" i="52"/>
  <c r="F163" i="52"/>
  <c r="F161" i="52"/>
  <c r="F160" i="52"/>
  <c r="F159" i="52"/>
  <c r="F158" i="52"/>
  <c r="F157" i="52"/>
  <c r="F156" i="52"/>
  <c r="F155" i="52"/>
  <c r="F154" i="52"/>
  <c r="F153" i="52"/>
  <c r="F152" i="52"/>
  <c r="F149" i="52"/>
  <c r="F148" i="52"/>
  <c r="F147" i="52"/>
  <c r="F146" i="52"/>
  <c r="F145" i="52"/>
  <c r="F144" i="52"/>
  <c r="F143" i="52"/>
  <c r="F142" i="52"/>
  <c r="F141" i="52"/>
  <c r="F140" i="52"/>
  <c r="F139" i="52"/>
  <c r="F138" i="52"/>
  <c r="F137" i="52"/>
  <c r="F136" i="52"/>
  <c r="F135" i="52"/>
  <c r="F134" i="52"/>
  <c r="F133" i="52"/>
  <c r="F132" i="52"/>
  <c r="F131" i="52"/>
  <c r="F130" i="52"/>
  <c r="F129" i="52"/>
  <c r="F128" i="52"/>
  <c r="F127" i="52"/>
  <c r="F126" i="52"/>
  <c r="F125" i="52"/>
  <c r="F124" i="52"/>
  <c r="F123" i="52"/>
  <c r="F122" i="52"/>
  <c r="F119" i="52"/>
  <c r="F118" i="52"/>
  <c r="F117" i="52"/>
  <c r="F116" i="52"/>
  <c r="F115" i="52"/>
  <c r="F114" i="52"/>
  <c r="F113" i="52"/>
  <c r="F112" i="52"/>
  <c r="F111" i="52"/>
  <c r="F110" i="52"/>
  <c r="F109" i="52"/>
  <c r="F108" i="52"/>
  <c r="F105" i="52"/>
  <c r="F92" i="52"/>
  <c r="F89" i="52"/>
  <c r="F86" i="52"/>
  <c r="F85" i="52"/>
  <c r="F84" i="52"/>
  <c r="F83" i="52"/>
  <c r="F82" i="52"/>
  <c r="F81" i="52"/>
  <c r="F80" i="52"/>
  <c r="F79" i="52"/>
  <c r="F78" i="52"/>
  <c r="F77" i="52"/>
  <c r="F76" i="52"/>
  <c r="F75" i="52"/>
  <c r="F74" i="52"/>
  <c r="F65" i="52"/>
  <c r="F62" i="52"/>
  <c r="F11" i="52"/>
  <c r="F128" i="51"/>
  <c r="F125" i="51"/>
  <c r="F122" i="51"/>
  <c r="F119" i="51"/>
  <c r="F116" i="51"/>
  <c r="F113" i="51"/>
  <c r="F110" i="51"/>
  <c r="F107" i="51"/>
  <c r="F104" i="51"/>
  <c r="F101" i="51"/>
  <c r="F100" i="51"/>
  <c r="F97" i="51"/>
  <c r="F94" i="51"/>
  <c r="F92" i="51"/>
  <c r="F90" i="51"/>
  <c r="F88" i="51"/>
  <c r="F85" i="51"/>
  <c r="F82" i="51"/>
  <c r="F81" i="51"/>
  <c r="F80" i="51"/>
  <c r="F79" i="51"/>
  <c r="F78" i="51"/>
  <c r="F77" i="51"/>
  <c r="F76" i="51"/>
  <c r="F75" i="51"/>
  <c r="F74" i="51"/>
  <c r="F65" i="51"/>
  <c r="F62" i="51"/>
  <c r="F11" i="51"/>
  <c r="F136" i="50"/>
  <c r="H136" i="50" s="1"/>
  <c r="F133" i="50"/>
  <c r="G133" i="50" s="1"/>
  <c r="F130" i="50"/>
  <c r="H130" i="50" s="1"/>
  <c r="F127" i="50"/>
  <c r="G127" i="50" s="1"/>
  <c r="F123" i="50"/>
  <c r="G123" i="50" s="1"/>
  <c r="F119" i="50"/>
  <c r="G119" i="50" s="1"/>
  <c r="F114" i="50"/>
  <c r="G114" i="50" s="1"/>
  <c r="F109" i="50"/>
  <c r="G109" i="50" s="1"/>
  <c r="F100" i="50"/>
  <c r="G100" i="50" s="1"/>
  <c r="F91" i="50"/>
  <c r="H91" i="50" s="1"/>
  <c r="F88" i="50"/>
  <c r="H88" i="50" s="1"/>
  <c r="F85" i="50"/>
  <c r="H85" i="50" s="1"/>
  <c r="F82" i="50"/>
  <c r="H82" i="50" s="1"/>
  <c r="F79" i="50"/>
  <c r="H79" i="50" s="1"/>
  <c r="F76" i="50"/>
  <c r="H76" i="50" s="1"/>
  <c r="F73" i="50"/>
  <c r="H73" i="50" s="1"/>
  <c r="F70" i="50"/>
  <c r="G70" i="50" s="1"/>
  <c r="F67" i="50"/>
  <c r="H67" i="50" s="1"/>
  <c r="F66" i="50"/>
  <c r="H66" i="50" s="1"/>
  <c r="F65" i="50"/>
  <c r="H65" i="50" s="1"/>
  <c r="F64" i="50"/>
  <c r="H64" i="50" s="1"/>
  <c r="F63" i="50"/>
  <c r="H63" i="50" s="1"/>
  <c r="F62" i="50"/>
  <c r="H62" i="50" s="1"/>
  <c r="F61" i="50"/>
  <c r="H61" i="50" s="1"/>
  <c r="F57" i="50"/>
  <c r="H57" i="50" s="1"/>
  <c r="F56" i="50"/>
  <c r="H56" i="50" s="1"/>
  <c r="F53" i="50"/>
  <c r="H53" i="50" s="1"/>
  <c r="F52" i="50"/>
  <c r="H52" i="50" s="1"/>
  <c r="F51" i="50"/>
  <c r="H51" i="50" s="1"/>
  <c r="F50" i="50"/>
  <c r="H50" i="50" s="1"/>
  <c r="F46" i="50"/>
  <c r="G46" i="50" s="1"/>
  <c r="F45" i="50"/>
  <c r="G45" i="50" s="1"/>
  <c r="F43" i="50"/>
  <c r="H43" i="50" s="1"/>
  <c r="F40" i="50"/>
  <c r="H40" i="50" s="1"/>
  <c r="F37" i="50"/>
  <c r="H37" i="50" s="1"/>
  <c r="F34" i="50"/>
  <c r="H34" i="50" s="1"/>
  <c r="F33" i="50"/>
  <c r="H33" i="50" s="1"/>
  <c r="F31" i="50"/>
  <c r="H31" i="50" s="1"/>
  <c r="F28" i="50"/>
  <c r="G28" i="50" s="1"/>
  <c r="F27" i="50"/>
  <c r="G27" i="50" s="1"/>
  <c r="F24" i="50"/>
  <c r="H24" i="50" s="1"/>
  <c r="F23" i="50"/>
  <c r="H23" i="50" s="1"/>
  <c r="F19" i="50"/>
  <c r="H19" i="50" s="1"/>
  <c r="F17" i="50"/>
  <c r="F14" i="50"/>
  <c r="H14" i="50" s="1"/>
  <c r="F365" i="49"/>
  <c r="F363" i="49"/>
  <c r="F361" i="49"/>
  <c r="F359" i="49"/>
  <c r="F357" i="49"/>
  <c r="F355" i="49"/>
  <c r="F353" i="49"/>
  <c r="F351" i="49"/>
  <c r="F349" i="49"/>
  <c r="F347" i="49"/>
  <c r="F345" i="49"/>
  <c r="F342" i="49"/>
  <c r="F340" i="49"/>
  <c r="F338" i="49"/>
  <c r="F336" i="49"/>
  <c r="F334" i="49"/>
  <c r="F331" i="49"/>
  <c r="F328" i="49"/>
  <c r="F325" i="49"/>
  <c r="F321" i="49"/>
  <c r="F317" i="49"/>
  <c r="F313" i="49"/>
  <c r="F308" i="49"/>
  <c r="F299" i="49"/>
  <c r="F290" i="49"/>
  <c r="F287" i="49"/>
  <c r="F284" i="49"/>
  <c r="F281" i="49"/>
  <c r="F278" i="49"/>
  <c r="F275" i="49"/>
  <c r="F272" i="49"/>
  <c r="F269" i="49"/>
  <c r="F266" i="49"/>
  <c r="F265" i="49"/>
  <c r="F264" i="49"/>
  <c r="F260" i="49"/>
  <c r="F257" i="49"/>
  <c r="F256" i="49"/>
  <c r="F253" i="49"/>
  <c r="F252" i="49"/>
  <c r="F251" i="49"/>
  <c r="F247" i="49"/>
  <c r="F245" i="49"/>
  <c r="F243" i="49"/>
  <c r="F241" i="49"/>
  <c r="F239" i="49"/>
  <c r="F236" i="49"/>
  <c r="F233" i="49"/>
  <c r="F231" i="49"/>
  <c r="F228" i="49"/>
  <c r="F227" i="49"/>
  <c r="F224" i="49"/>
  <c r="F222" i="49"/>
  <c r="F219" i="49"/>
  <c r="F217" i="49"/>
  <c r="F213" i="49"/>
  <c r="F211" i="49"/>
  <c r="F208" i="49"/>
  <c r="F205" i="49"/>
  <c r="F202" i="49"/>
  <c r="F199" i="49"/>
  <c r="F196" i="49"/>
  <c r="F195" i="49"/>
  <c r="F192" i="49"/>
  <c r="F191" i="49"/>
  <c r="F190" i="49"/>
  <c r="F189" i="49"/>
  <c r="F188" i="49"/>
  <c r="F185" i="49"/>
  <c r="F184" i="49"/>
  <c r="F183" i="49"/>
  <c r="F179" i="49"/>
  <c r="F177" i="49"/>
  <c r="F176" i="49"/>
  <c r="F175" i="49"/>
  <c r="F174" i="49"/>
  <c r="F173" i="49"/>
  <c r="F170" i="49"/>
  <c r="F169" i="49"/>
  <c r="F168" i="49"/>
  <c r="F165" i="49"/>
  <c r="F164" i="49"/>
  <c r="F163" i="49"/>
  <c r="F160" i="49"/>
  <c r="F157" i="49"/>
  <c r="F156" i="49"/>
  <c r="F153" i="49"/>
  <c r="F150" i="49"/>
  <c r="F148" i="49"/>
  <c r="F120" i="49"/>
  <c r="F84" i="49"/>
  <c r="F81" i="49"/>
  <c r="F80" i="49"/>
  <c r="F79" i="49"/>
  <c r="F78" i="49"/>
  <c r="F75" i="49"/>
  <c r="F73" i="49"/>
  <c r="F71" i="49"/>
  <c r="F69" i="49"/>
  <c r="F68" i="49"/>
  <c r="F67" i="49"/>
  <c r="F66" i="49"/>
  <c r="F63" i="49"/>
  <c r="F61" i="49"/>
  <c r="F59" i="49"/>
  <c r="F57" i="49"/>
  <c r="F55" i="49"/>
  <c r="F53" i="49"/>
  <c r="F51" i="49"/>
  <c r="F50" i="49"/>
  <c r="F47" i="49"/>
  <c r="F46" i="49"/>
  <c r="F45" i="49"/>
  <c r="F44" i="49"/>
  <c r="F43" i="49"/>
  <c r="F42" i="49"/>
  <c r="F41" i="49"/>
  <c r="F40" i="49"/>
  <c r="F39" i="49"/>
  <c r="F36" i="49"/>
  <c r="F35" i="49"/>
  <c r="F34" i="49"/>
  <c r="F33" i="49"/>
  <c r="F32" i="49"/>
  <c r="F31" i="49"/>
  <c r="F30" i="49"/>
  <c r="F29" i="49"/>
  <c r="F26" i="49"/>
  <c r="F24" i="49"/>
  <c r="F22" i="49"/>
  <c r="F20" i="49"/>
  <c r="F18" i="49"/>
  <c r="F16" i="49"/>
  <c r="F14" i="49"/>
  <c r="F103" i="48"/>
  <c r="F101" i="48"/>
  <c r="F100" i="48"/>
  <c r="F97" i="48"/>
  <c r="F95" i="48"/>
  <c r="F93" i="48"/>
  <c r="F92" i="48"/>
  <c r="F91" i="48"/>
  <c r="F90" i="48"/>
  <c r="F89" i="48"/>
  <c r="F88" i="48"/>
  <c r="F87" i="48"/>
  <c r="F84" i="48"/>
  <c r="F83" i="48"/>
  <c r="F82" i="48"/>
  <c r="F79" i="48"/>
  <c r="F78" i="48"/>
  <c r="F77" i="48"/>
  <c r="F76" i="48"/>
  <c r="F75" i="48"/>
  <c r="F74" i="48"/>
  <c r="F73" i="48"/>
  <c r="F70" i="48"/>
  <c r="F68" i="48"/>
  <c r="F66" i="48"/>
  <c r="F56" i="48"/>
  <c r="F47" i="48"/>
  <c r="F42" i="48"/>
  <c r="F37" i="48"/>
  <c r="F35" i="48"/>
  <c r="F31" i="48"/>
  <c r="F29" i="48"/>
  <c r="F27" i="48"/>
  <c r="F21" i="48"/>
  <c r="F19" i="48"/>
  <c r="F12" i="48"/>
  <c r="F63" i="47"/>
  <c r="F61" i="47"/>
  <c r="F59" i="47"/>
  <c r="F57" i="47"/>
  <c r="F54" i="47"/>
  <c r="F52" i="47"/>
  <c r="F50" i="47"/>
  <c r="F48" i="47"/>
  <c r="F47" i="47"/>
  <c r="F44" i="47"/>
  <c r="F40" i="47"/>
  <c r="F36" i="47"/>
  <c r="F34" i="47"/>
  <c r="F33" i="47"/>
  <c r="F32" i="47"/>
  <c r="F31" i="47"/>
  <c r="F30" i="47"/>
  <c r="F27" i="47"/>
  <c r="F26" i="47"/>
  <c r="F25" i="47"/>
  <c r="F24" i="47"/>
  <c r="F21" i="47"/>
  <c r="F19" i="47"/>
  <c r="F17" i="47"/>
  <c r="F15" i="47"/>
  <c r="F13" i="47"/>
  <c r="F42" i="46"/>
  <c r="F40" i="46"/>
  <c r="F38" i="46"/>
  <c r="F36" i="46"/>
  <c r="F34" i="46"/>
  <c r="F32" i="46"/>
  <c r="F28" i="46"/>
  <c r="F26" i="46"/>
  <c r="F24" i="46"/>
  <c r="F22" i="46"/>
  <c r="F20" i="46"/>
  <c r="F18" i="46"/>
  <c r="F15" i="46"/>
  <c r="F14" i="46"/>
  <c r="F13" i="46"/>
  <c r="F12" i="46"/>
  <c r="F109" i="45"/>
  <c r="F107" i="45"/>
  <c r="F105" i="45"/>
  <c r="F103" i="45"/>
  <c r="F101" i="45"/>
  <c r="F99" i="45"/>
  <c r="F97" i="45"/>
  <c r="F95" i="45"/>
  <c r="F93" i="45"/>
  <c r="F91" i="45"/>
  <c r="F89" i="45"/>
  <c r="F87" i="45"/>
  <c r="F85" i="45"/>
  <c r="F77" i="45"/>
  <c r="F75" i="45"/>
  <c r="F73" i="45"/>
  <c r="F71" i="45"/>
  <c r="F69" i="45"/>
  <c r="F67" i="45"/>
  <c r="F65" i="45"/>
  <c r="F63" i="45"/>
  <c r="F61" i="45"/>
  <c r="F59" i="45"/>
  <c r="F57" i="45"/>
  <c r="F55" i="45"/>
  <c r="F53" i="45"/>
  <c r="F51" i="45"/>
  <c r="F50" i="45"/>
  <c r="F49" i="45"/>
  <c r="F48" i="45"/>
  <c r="F47" i="45"/>
  <c r="F46" i="45"/>
  <c r="F45" i="45"/>
  <c r="F44" i="45"/>
  <c r="F41" i="45"/>
  <c r="F39" i="45"/>
  <c r="F37" i="45"/>
  <c r="F35" i="45"/>
  <c r="F33" i="45"/>
  <c r="F31" i="45"/>
  <c r="F29" i="45"/>
  <c r="F27" i="45"/>
  <c r="F25" i="45"/>
  <c r="F23" i="45"/>
  <c r="F21" i="45"/>
  <c r="F19" i="45"/>
  <c r="F17" i="45"/>
  <c r="F15" i="45"/>
  <c r="F13" i="45"/>
  <c r="F11" i="45"/>
  <c r="F9" i="45"/>
  <c r="F38" i="54" l="1"/>
  <c r="I58" i="5" s="1"/>
  <c r="I24" i="55"/>
  <c r="H138" i="50"/>
  <c r="G17" i="50"/>
  <c r="G138" i="50" s="1"/>
  <c r="I28" i="55"/>
  <c r="F17" i="53"/>
  <c r="I104" i="5" s="1"/>
  <c r="F45" i="46"/>
  <c r="I54" i="5" s="1"/>
  <c r="F65" i="47"/>
  <c r="I55" i="5" s="1"/>
  <c r="F194" i="52"/>
  <c r="F130" i="51"/>
  <c r="I57" i="5" s="1"/>
  <c r="F138" i="50"/>
  <c r="I102" i="5" s="1"/>
  <c r="F367" i="49"/>
  <c r="I56" i="5" s="1"/>
  <c r="F105" i="48"/>
  <c r="I101" i="5" s="1"/>
  <c r="F111" i="45"/>
  <c r="I53" i="5" s="1"/>
  <c r="F77" i="41"/>
  <c r="F74" i="41"/>
  <c r="F69" i="41"/>
  <c r="F66" i="41"/>
  <c r="F63" i="41"/>
  <c r="F60" i="41"/>
  <c r="F57" i="41"/>
  <c r="D54" i="41"/>
  <c r="F54" i="41" s="1"/>
  <c r="D51" i="41"/>
  <c r="F51" i="41" s="1"/>
  <c r="F48" i="41"/>
  <c r="F43" i="41"/>
  <c r="F40" i="41"/>
  <c r="F37" i="41"/>
  <c r="D37" i="41"/>
  <c r="F34" i="41"/>
  <c r="D34" i="41"/>
  <c r="F31" i="41"/>
  <c r="F28" i="41"/>
  <c r="F25" i="41"/>
  <c r="F22" i="41"/>
  <c r="F19" i="41"/>
  <c r="F16" i="41"/>
  <c r="F11" i="41"/>
  <c r="F8" i="41"/>
  <c r="F250" i="40"/>
  <c r="H250" i="40" s="1"/>
  <c r="F247" i="40"/>
  <c r="H247" i="40" s="1"/>
  <c r="F242" i="40"/>
  <c r="H242" i="40" s="1"/>
  <c r="F239" i="40"/>
  <c r="H239" i="40" s="1"/>
  <c r="F236" i="40"/>
  <c r="H236" i="40" s="1"/>
  <c r="F233" i="40"/>
  <c r="H233" i="40" s="1"/>
  <c r="F230" i="40"/>
  <c r="H230" i="40" s="1"/>
  <c r="F227" i="40"/>
  <c r="H227" i="40" s="1"/>
  <c r="F224" i="40"/>
  <c r="H224" i="40" s="1"/>
  <c r="F221" i="40"/>
  <c r="H221" i="40" s="1"/>
  <c r="F218" i="40"/>
  <c r="H218" i="40" s="1"/>
  <c r="F215" i="40"/>
  <c r="H215" i="40" s="1"/>
  <c r="F210" i="40"/>
  <c r="H210" i="40" s="1"/>
  <c r="F207" i="40"/>
  <c r="H207" i="40" s="1"/>
  <c r="F204" i="40"/>
  <c r="H204" i="40" s="1"/>
  <c r="F201" i="40"/>
  <c r="H201" i="40" s="1"/>
  <c r="F198" i="40"/>
  <c r="H198" i="40" s="1"/>
  <c r="F193" i="40"/>
  <c r="H193" i="40" s="1"/>
  <c r="F190" i="40"/>
  <c r="G190" i="40" s="1"/>
  <c r="F187" i="40"/>
  <c r="G187" i="40" s="1"/>
  <c r="F184" i="40"/>
  <c r="G184" i="40" s="1"/>
  <c r="F181" i="40"/>
  <c r="G181" i="40" s="1"/>
  <c r="F178" i="40"/>
  <c r="G178" i="40" s="1"/>
  <c r="F175" i="40"/>
  <c r="G175" i="40" s="1"/>
  <c r="F172" i="40"/>
  <c r="G172" i="40" s="1"/>
  <c r="F169" i="40"/>
  <c r="H169" i="40" s="1"/>
  <c r="F166" i="40"/>
  <c r="G166" i="40" s="1"/>
  <c r="F163" i="40"/>
  <c r="G163" i="40" s="1"/>
  <c r="F160" i="40"/>
  <c r="G160" i="40" s="1"/>
  <c r="F157" i="40"/>
  <c r="G157" i="40" s="1"/>
  <c r="F154" i="40"/>
  <c r="G154" i="40" s="1"/>
  <c r="F151" i="40"/>
  <c r="G151" i="40" s="1"/>
  <c r="F146" i="40"/>
  <c r="G146" i="40" s="1"/>
  <c r="F143" i="40"/>
  <c r="G143" i="40" s="1"/>
  <c r="F140" i="40"/>
  <c r="G140" i="40" s="1"/>
  <c r="F137" i="40"/>
  <c r="G137" i="40" s="1"/>
  <c r="F134" i="40"/>
  <c r="H134" i="40" s="1"/>
  <c r="F131" i="40"/>
  <c r="G131" i="40" s="1"/>
  <c r="F128" i="40"/>
  <c r="G128" i="40" s="1"/>
  <c r="F125" i="40"/>
  <c r="G125" i="40" s="1"/>
  <c r="F122" i="40"/>
  <c r="H122" i="40" s="1"/>
  <c r="F119" i="40"/>
  <c r="H119" i="40" s="1"/>
  <c r="F116" i="40"/>
  <c r="H116" i="40" s="1"/>
  <c r="F113" i="40"/>
  <c r="H113" i="40" s="1"/>
  <c r="F108" i="40"/>
  <c r="H108" i="40" s="1"/>
  <c r="F105" i="40"/>
  <c r="H105" i="40" s="1"/>
  <c r="F102" i="40"/>
  <c r="H102" i="40" s="1"/>
  <c r="F99" i="40"/>
  <c r="H99" i="40" s="1"/>
  <c r="F96" i="40"/>
  <c r="H96" i="40" s="1"/>
  <c r="F93" i="40"/>
  <c r="H93" i="40" s="1"/>
  <c r="F88" i="40"/>
  <c r="G88" i="40" s="1"/>
  <c r="F85" i="40"/>
  <c r="H85" i="40" s="1"/>
  <c r="F82" i="40"/>
  <c r="H82" i="40" s="1"/>
  <c r="F79" i="40"/>
  <c r="G79" i="40" s="1"/>
  <c r="F74" i="40"/>
  <c r="H74" i="40" s="1"/>
  <c r="F71" i="40"/>
  <c r="H71" i="40" s="1"/>
  <c r="F68" i="40"/>
  <c r="H68" i="40" s="1"/>
  <c r="F65" i="40"/>
  <c r="H65" i="40" s="1"/>
  <c r="F62" i="40"/>
  <c r="H62" i="40" s="1"/>
  <c r="F59" i="40"/>
  <c r="H59" i="40" s="1"/>
  <c r="F56" i="40"/>
  <c r="H56" i="40" s="1"/>
  <c r="F53" i="40"/>
  <c r="H53" i="40" s="1"/>
  <c r="F50" i="40"/>
  <c r="H50" i="40" s="1"/>
  <c r="F45" i="40"/>
  <c r="G45" i="40" s="1"/>
  <c r="F42" i="40"/>
  <c r="H42" i="40" s="1"/>
  <c r="F39" i="40"/>
  <c r="H39" i="40" s="1"/>
  <c r="F36" i="40"/>
  <c r="H36" i="40" s="1"/>
  <c r="F33" i="40"/>
  <c r="H33" i="40" s="1"/>
  <c r="F30" i="40"/>
  <c r="G30" i="40" s="1"/>
  <c r="F27" i="40"/>
  <c r="H27" i="40" s="1"/>
  <c r="F24" i="40"/>
  <c r="H24" i="40" s="1"/>
  <c r="F21" i="40"/>
  <c r="F14" i="40"/>
  <c r="H14" i="40" s="1"/>
  <c r="F11" i="40"/>
  <c r="H11" i="40" s="1"/>
  <c r="F8" i="40"/>
  <c r="H8" i="40" s="1"/>
  <c r="F675" i="39"/>
  <c r="F672" i="39"/>
  <c r="F669" i="39"/>
  <c r="F666" i="39"/>
  <c r="F663" i="39"/>
  <c r="F660" i="39"/>
  <c r="F657" i="39"/>
  <c r="F652" i="39"/>
  <c r="F645" i="39"/>
  <c r="F642" i="39"/>
  <c r="F637" i="39"/>
  <c r="F634" i="39"/>
  <c r="F631" i="39"/>
  <c r="F628" i="39"/>
  <c r="F625" i="39"/>
  <c r="F622" i="39"/>
  <c r="F617" i="39"/>
  <c r="F614" i="39"/>
  <c r="F611" i="39"/>
  <c r="F608" i="39"/>
  <c r="F605" i="39"/>
  <c r="F602" i="39"/>
  <c r="F599" i="39"/>
  <c r="F596" i="39"/>
  <c r="F593" i="39"/>
  <c r="F590" i="39"/>
  <c r="F587" i="39"/>
  <c r="F584" i="39"/>
  <c r="F581" i="39"/>
  <c r="F578" i="39"/>
  <c r="F575" i="39"/>
  <c r="F572" i="39"/>
  <c r="F569" i="39"/>
  <c r="F564" i="39"/>
  <c r="F561" i="39"/>
  <c r="F558" i="39"/>
  <c r="F555" i="39"/>
  <c r="F552" i="39"/>
  <c r="F549" i="39"/>
  <c r="F546" i="39"/>
  <c r="F543" i="39"/>
  <c r="F540" i="39"/>
  <c r="F537" i="39"/>
  <c r="F534" i="39"/>
  <c r="F531" i="39"/>
  <c r="F528" i="39"/>
  <c r="F525" i="39"/>
  <c r="F522" i="39"/>
  <c r="F519" i="39"/>
  <c r="F516" i="39"/>
  <c r="F513" i="39"/>
  <c r="F510" i="39"/>
  <c r="F507" i="39"/>
  <c r="F504" i="39"/>
  <c r="F501" i="39"/>
  <c r="F498" i="39"/>
  <c r="F495" i="39"/>
  <c r="F492" i="39"/>
  <c r="F489" i="39"/>
  <c r="F484" i="39"/>
  <c r="F481" i="39"/>
  <c r="F478" i="39"/>
  <c r="F475" i="39"/>
  <c r="F472" i="39"/>
  <c r="F469" i="39"/>
  <c r="F466" i="39"/>
  <c r="F463" i="39"/>
  <c r="F460" i="39"/>
  <c r="F457" i="39"/>
  <c r="F454" i="39"/>
  <c r="F451" i="39"/>
  <c r="F448" i="39"/>
  <c r="F445" i="39"/>
  <c r="F442" i="39"/>
  <c r="F439" i="39"/>
  <c r="F436" i="39"/>
  <c r="F433" i="39"/>
  <c r="F430" i="39"/>
  <c r="F427" i="39"/>
  <c r="F422" i="39"/>
  <c r="F419" i="39"/>
  <c r="F416" i="39"/>
  <c r="F413" i="39"/>
  <c r="F410" i="39"/>
  <c r="F400" i="39"/>
  <c r="F397" i="39"/>
  <c r="F394" i="39"/>
  <c r="F391" i="39"/>
  <c r="F388" i="39"/>
  <c r="F385" i="39"/>
  <c r="F382" i="39"/>
  <c r="F375" i="39"/>
  <c r="F372" i="39"/>
  <c r="F367" i="39"/>
  <c r="F364" i="39"/>
  <c r="F361" i="39"/>
  <c r="F358" i="39"/>
  <c r="F355" i="39"/>
  <c r="F352" i="39"/>
  <c r="F349" i="39"/>
  <c r="F346" i="39"/>
  <c r="F343" i="39"/>
  <c r="F340" i="39"/>
  <c r="F335" i="39"/>
  <c r="F332" i="39"/>
  <c r="F329" i="39"/>
  <c r="F326" i="39"/>
  <c r="F323" i="39"/>
  <c r="F320" i="39"/>
  <c r="F317" i="39"/>
  <c r="F314" i="39"/>
  <c r="F311" i="39"/>
  <c r="F308" i="39"/>
  <c r="F305" i="39"/>
  <c r="F302" i="39"/>
  <c r="F299" i="39"/>
  <c r="F296" i="39"/>
  <c r="F293" i="39"/>
  <c r="F290" i="39"/>
  <c r="F287" i="39"/>
  <c r="F284" i="39"/>
  <c r="F281" i="39"/>
  <c r="F278" i="39"/>
  <c r="F275" i="39"/>
  <c r="F272" i="39"/>
  <c r="F269" i="39"/>
  <c r="F266" i="39"/>
  <c r="F263" i="39"/>
  <c r="F260" i="39"/>
  <c r="F255" i="39"/>
  <c r="F250" i="39"/>
  <c r="F247" i="39"/>
  <c r="F244" i="39"/>
  <c r="F241" i="39"/>
  <c r="F238" i="39"/>
  <c r="F235" i="39"/>
  <c r="F232" i="39"/>
  <c r="F229" i="39"/>
  <c r="F226" i="39"/>
  <c r="F223" i="39"/>
  <c r="F216" i="39"/>
  <c r="F213" i="39"/>
  <c r="F210" i="39"/>
  <c r="F207" i="39"/>
  <c r="F204" i="39"/>
  <c r="F201" i="39"/>
  <c r="F198" i="39"/>
  <c r="F195" i="39"/>
  <c r="F190" i="39"/>
  <c r="F187" i="39"/>
  <c r="F184" i="39"/>
  <c r="F179" i="39"/>
  <c r="F176" i="39"/>
  <c r="F173" i="39"/>
  <c r="F170" i="39"/>
  <c r="F167" i="39"/>
  <c r="F164" i="39"/>
  <c r="F159" i="39"/>
  <c r="F156" i="39"/>
  <c r="F153" i="39"/>
  <c r="F150" i="39"/>
  <c r="F147" i="39"/>
  <c r="F144" i="39"/>
  <c r="F141" i="39"/>
  <c r="F138" i="39"/>
  <c r="F135" i="39"/>
  <c r="F130" i="39"/>
  <c r="F127" i="39"/>
  <c r="F124" i="39"/>
  <c r="F121" i="39"/>
  <c r="F118" i="39"/>
  <c r="F115" i="39"/>
  <c r="F110" i="39"/>
  <c r="F107" i="39"/>
  <c r="F104" i="39"/>
  <c r="F101" i="39"/>
  <c r="F98" i="39"/>
  <c r="F95" i="39"/>
  <c r="F92" i="39"/>
  <c r="F89" i="39"/>
  <c r="F86" i="39"/>
  <c r="F83" i="39"/>
  <c r="F80" i="39"/>
  <c r="F77" i="39"/>
  <c r="F74" i="39"/>
  <c r="F71" i="39"/>
  <c r="F68" i="39"/>
  <c r="F65" i="39"/>
  <c r="F60" i="39"/>
  <c r="F57" i="39"/>
  <c r="F54" i="39"/>
  <c r="F51" i="39"/>
  <c r="F48" i="39"/>
  <c r="F45" i="39"/>
  <c r="F42" i="39"/>
  <c r="F37" i="39"/>
  <c r="F34" i="39"/>
  <c r="F31" i="39"/>
  <c r="F28" i="39"/>
  <c r="F25" i="39"/>
  <c r="F22" i="39"/>
  <c r="F19" i="39"/>
  <c r="F16" i="39"/>
  <c r="F13" i="39"/>
  <c r="F8" i="39"/>
  <c r="F228" i="38"/>
  <c r="I46" i="5" s="1"/>
  <c r="I59" i="5" l="1"/>
  <c r="I16" i="4" s="1"/>
  <c r="F79" i="41"/>
  <c r="I48" i="5" s="1"/>
  <c r="G21" i="40"/>
  <c r="G252" i="40" s="1"/>
  <c r="I26" i="55"/>
  <c r="H252" i="40"/>
  <c r="I103" i="5"/>
  <c r="I105" i="5" s="1"/>
  <c r="I27" i="4" s="1"/>
  <c r="F252" i="40"/>
  <c r="I96" i="5" s="1"/>
  <c r="I97" i="5" s="1"/>
  <c r="I26" i="4" s="1"/>
  <c r="F678" i="39"/>
  <c r="I47" i="5" s="1"/>
  <c r="I49" i="5" l="1"/>
  <c r="I15" i="4" s="1"/>
  <c r="F29" i="37"/>
  <c r="F27" i="37"/>
  <c r="F25" i="37"/>
  <c r="F23" i="37"/>
  <c r="F21" i="37"/>
  <c r="F19" i="37"/>
  <c r="F17" i="37"/>
  <c r="F15" i="37"/>
  <c r="F13" i="37"/>
  <c r="F11" i="37"/>
  <c r="F9" i="37"/>
  <c r="F7" i="37"/>
  <c r="F21" i="36"/>
  <c r="F19" i="36"/>
  <c r="F17" i="36"/>
  <c r="F15" i="36"/>
  <c r="F13" i="36"/>
  <c r="F14" i="35"/>
  <c r="F16" i="35" s="1"/>
  <c r="I32" i="5" s="1"/>
  <c r="F20" i="34"/>
  <c r="F16" i="34"/>
  <c r="F14" i="34"/>
  <c r="F19" i="33"/>
  <c r="F16" i="33"/>
  <c r="F14" i="33"/>
  <c r="D13" i="33"/>
  <c r="F13" i="33" s="1"/>
  <c r="F12" i="33"/>
  <c r="F21" i="33" s="1"/>
  <c r="I30" i="5" s="1"/>
  <c r="F109" i="32"/>
  <c r="F104" i="32"/>
  <c r="F99" i="32"/>
  <c r="F94" i="32"/>
  <c r="F89" i="32"/>
  <c r="F84" i="32"/>
  <c r="F79" i="32"/>
  <c r="F74" i="32"/>
  <c r="F68" i="32"/>
  <c r="F62" i="32"/>
  <c r="F57" i="32"/>
  <c r="F52" i="32"/>
  <c r="F44" i="32"/>
  <c r="F39" i="32"/>
  <c r="F34" i="32"/>
  <c r="F29" i="32"/>
  <c r="F24" i="32"/>
  <c r="F27" i="31"/>
  <c r="F25" i="31"/>
  <c r="F23" i="31"/>
  <c r="F21" i="31"/>
  <c r="F20" i="31"/>
  <c r="F17" i="31"/>
  <c r="F15" i="31"/>
  <c r="F13" i="31"/>
  <c r="F12" i="31"/>
  <c r="F11" i="31"/>
  <c r="F10" i="31"/>
  <c r="F9" i="31"/>
  <c r="F8" i="31"/>
  <c r="F7" i="31"/>
  <c r="F54" i="30"/>
  <c r="F52" i="30"/>
  <c r="F51" i="30"/>
  <c r="F50" i="30"/>
  <c r="F47" i="30"/>
  <c r="F46" i="30"/>
  <c r="F45" i="30"/>
  <c r="F44" i="30"/>
  <c r="F43" i="30"/>
  <c r="F42" i="30"/>
  <c r="F41" i="30"/>
  <c r="F40" i="30"/>
  <c r="F37" i="30"/>
  <c r="F35" i="30"/>
  <c r="F33" i="30"/>
  <c r="F31" i="30"/>
  <c r="F28" i="30"/>
  <c r="F25" i="30"/>
  <c r="F45" i="29"/>
  <c r="F43" i="29"/>
  <c r="F32" i="29"/>
  <c r="F24" i="29"/>
  <c r="F22" i="29"/>
  <c r="F19" i="29"/>
  <c r="F16" i="29"/>
  <c r="F14" i="29"/>
  <c r="F12" i="29"/>
  <c r="F47" i="29" s="1"/>
  <c r="I22" i="5" s="1"/>
  <c r="F55" i="28"/>
  <c r="F54" i="28"/>
  <c r="F51" i="28"/>
  <c r="F49" i="28"/>
  <c r="F47" i="28"/>
  <c r="F45" i="28"/>
  <c r="F43" i="28"/>
  <c r="F41" i="28"/>
  <c r="F39" i="28"/>
  <c r="F37" i="28"/>
  <c r="F35" i="28"/>
  <c r="F33" i="28"/>
  <c r="F31" i="28"/>
  <c r="F27" i="28"/>
  <c r="F23" i="28"/>
  <c r="F21" i="28"/>
  <c r="F19" i="28"/>
  <c r="F42" i="27"/>
  <c r="F40" i="27"/>
  <c r="F38" i="27"/>
  <c r="F36" i="27"/>
  <c r="F34" i="27"/>
  <c r="F32" i="27"/>
  <c r="F30" i="27"/>
  <c r="F28" i="27"/>
  <c r="F26" i="27"/>
  <c r="F24" i="27"/>
  <c r="F22" i="27"/>
  <c r="F20" i="27"/>
  <c r="F18" i="27"/>
  <c r="F16" i="27"/>
  <c r="F14" i="27"/>
  <c r="F67" i="26"/>
  <c r="F66" i="26"/>
  <c r="F63" i="26"/>
  <c r="F62" i="26"/>
  <c r="F58" i="26"/>
  <c r="F55" i="26"/>
  <c r="F52" i="26"/>
  <c r="F49" i="26"/>
  <c r="F46" i="26"/>
  <c r="F43" i="26"/>
  <c r="F40" i="26"/>
  <c r="F37" i="26"/>
  <c r="F34" i="26"/>
  <c r="F31" i="26"/>
  <c r="F28" i="26"/>
  <c r="F25" i="26"/>
  <c r="F22" i="26"/>
  <c r="F19" i="26"/>
  <c r="F16" i="26"/>
  <c r="F36" i="25"/>
  <c r="F34" i="25"/>
  <c r="F32" i="25"/>
  <c r="F30" i="25"/>
  <c r="F28" i="25"/>
  <c r="F26" i="25"/>
  <c r="F24" i="25"/>
  <c r="F22" i="25"/>
  <c r="F20" i="25"/>
  <c r="F18" i="25"/>
  <c r="F16" i="25"/>
  <c r="F20" i="24"/>
  <c r="F18" i="24"/>
  <c r="F16" i="24"/>
  <c r="F14" i="24"/>
  <c r="F12" i="24"/>
  <c r="F7" i="22"/>
  <c r="F9" i="22" s="1"/>
  <c r="I91" i="5" s="1"/>
  <c r="F27" i="21"/>
  <c r="F25" i="21"/>
  <c r="F23" i="21"/>
  <c r="F21" i="21"/>
  <c r="F19" i="21"/>
  <c r="F17" i="21"/>
  <c r="F15" i="21"/>
  <c r="F13" i="21"/>
  <c r="F11" i="21"/>
  <c r="F9" i="21"/>
  <c r="F7" i="21"/>
  <c r="F21" i="20"/>
  <c r="F19" i="20"/>
  <c r="F17" i="20"/>
  <c r="F15" i="20"/>
  <c r="F13" i="20"/>
  <c r="F18" i="19"/>
  <c r="I18" i="19" s="1"/>
  <c r="F16" i="19"/>
  <c r="F14" i="19"/>
  <c r="I14" i="19" s="1"/>
  <c r="F32" i="18"/>
  <c r="I32" i="18" s="1"/>
  <c r="F25" i="18"/>
  <c r="F21" i="18"/>
  <c r="I21" i="18" s="1"/>
  <c r="F19" i="18"/>
  <c r="F17" i="18"/>
  <c r="F15" i="18"/>
  <c r="H15" i="18" s="1"/>
  <c r="F13" i="18"/>
  <c r="F20" i="17"/>
  <c r="F17" i="17"/>
  <c r="F15" i="17"/>
  <c r="H15" i="17" s="1"/>
  <c r="F14" i="17"/>
  <c r="H14" i="17" s="1"/>
  <c r="F13" i="17"/>
  <c r="H13" i="17" s="1"/>
  <c r="F12" i="17"/>
  <c r="F258" i="16"/>
  <c r="H258" i="16" s="1"/>
  <c r="F253" i="16"/>
  <c r="H253" i="16" s="1"/>
  <c r="F248" i="16"/>
  <c r="H248" i="16" s="1"/>
  <c r="F243" i="16"/>
  <c r="H243" i="16" s="1"/>
  <c r="F238" i="16"/>
  <c r="H238" i="16" s="1"/>
  <c r="F233" i="16"/>
  <c r="H233" i="16" s="1"/>
  <c r="F228" i="16"/>
  <c r="H228" i="16" s="1"/>
  <c r="F223" i="16"/>
  <c r="H223" i="16" s="1"/>
  <c r="F218" i="16"/>
  <c r="H218" i="16" s="1"/>
  <c r="F213" i="16"/>
  <c r="H213" i="16" s="1"/>
  <c r="F208" i="16"/>
  <c r="H208" i="16" s="1"/>
  <c r="F203" i="16"/>
  <c r="H203" i="16" s="1"/>
  <c r="F198" i="16"/>
  <c r="H198" i="16" s="1"/>
  <c r="F193" i="16"/>
  <c r="H193" i="16" s="1"/>
  <c r="F188" i="16"/>
  <c r="H188" i="16" s="1"/>
  <c r="F183" i="16"/>
  <c r="H183" i="16" s="1"/>
  <c r="F178" i="16"/>
  <c r="H178" i="16" s="1"/>
  <c r="F173" i="16"/>
  <c r="H173" i="16" s="1"/>
  <c r="F168" i="16"/>
  <c r="H168" i="16" s="1"/>
  <c r="F163" i="16"/>
  <c r="H163" i="16" s="1"/>
  <c r="F158" i="16"/>
  <c r="H158" i="16" s="1"/>
  <c r="F153" i="16"/>
  <c r="H153" i="16" s="1"/>
  <c r="F148" i="16"/>
  <c r="H148" i="16" s="1"/>
  <c r="F143" i="16"/>
  <c r="H143" i="16" s="1"/>
  <c r="F138" i="16"/>
  <c r="H138" i="16" s="1"/>
  <c r="F133" i="16"/>
  <c r="H133" i="16" s="1"/>
  <c r="F128" i="16"/>
  <c r="G128" i="16" s="1"/>
  <c r="F123" i="16"/>
  <c r="G123" i="16" s="1"/>
  <c r="F118" i="16"/>
  <c r="G118" i="16" s="1"/>
  <c r="F113" i="16"/>
  <c r="G113" i="16" s="1"/>
  <c r="F104" i="16"/>
  <c r="G104" i="16" s="1"/>
  <c r="F99" i="16"/>
  <c r="G99" i="16" s="1"/>
  <c r="F94" i="16"/>
  <c r="G94" i="16" s="1"/>
  <c r="F89" i="16"/>
  <c r="G89" i="16" s="1"/>
  <c r="F84" i="16"/>
  <c r="G84" i="16" s="1"/>
  <c r="F79" i="16"/>
  <c r="G79" i="16" s="1"/>
  <c r="F74" i="16"/>
  <c r="G74" i="16" s="1"/>
  <c r="F69" i="16"/>
  <c r="G69" i="16" s="1"/>
  <c r="F64" i="16"/>
  <c r="G64" i="16" s="1"/>
  <c r="F59" i="16"/>
  <c r="G59" i="16" s="1"/>
  <c r="F54" i="16"/>
  <c r="G54" i="16" s="1"/>
  <c r="F49" i="16"/>
  <c r="H49" i="16" s="1"/>
  <c r="F44" i="16"/>
  <c r="G44" i="16" s="1"/>
  <c r="F39" i="16"/>
  <c r="G39" i="16" s="1"/>
  <c r="F34" i="16"/>
  <c r="G34" i="16" s="1"/>
  <c r="F29" i="16"/>
  <c r="G29" i="16" s="1"/>
  <c r="F24" i="16"/>
  <c r="G24" i="16" s="1"/>
  <c r="F61" i="15"/>
  <c r="F56" i="15"/>
  <c r="F51" i="15"/>
  <c r="F46" i="15"/>
  <c r="F41" i="15"/>
  <c r="F36" i="15"/>
  <c r="F31" i="15"/>
  <c r="F26" i="15"/>
  <c r="F21" i="15"/>
  <c r="F16" i="15"/>
  <c r="F11" i="15"/>
  <c r="F18" i="14"/>
  <c r="F16" i="14"/>
  <c r="F14" i="14"/>
  <c r="F12" i="14"/>
  <c r="F11" i="14"/>
  <c r="F8" i="14"/>
  <c r="F6" i="14"/>
  <c r="F59" i="13"/>
  <c r="H59" i="13" s="1"/>
  <c r="F57" i="13"/>
  <c r="H57" i="13" s="1"/>
  <c r="F55" i="13"/>
  <c r="H55" i="13" s="1"/>
  <c r="F53" i="13"/>
  <c r="H53" i="13" s="1"/>
  <c r="F51" i="13"/>
  <c r="H51" i="13" s="1"/>
  <c r="F49" i="13"/>
  <c r="H49" i="13" s="1"/>
  <c r="F47" i="13"/>
  <c r="G47" i="13" s="1"/>
  <c r="F45" i="13"/>
  <c r="H45" i="13" s="1"/>
  <c r="F43" i="13"/>
  <c r="H43" i="13" s="1"/>
  <c r="F41" i="13"/>
  <c r="H41" i="13" s="1"/>
  <c r="F39" i="13"/>
  <c r="H39" i="13" s="1"/>
  <c r="F37" i="13"/>
  <c r="H37" i="13" s="1"/>
  <c r="F35" i="13"/>
  <c r="H35" i="13" s="1"/>
  <c r="F33" i="13"/>
  <c r="G33" i="13" s="1"/>
  <c r="F31" i="13"/>
  <c r="G31" i="13" s="1"/>
  <c r="F29" i="13"/>
  <c r="G29" i="13" s="1"/>
  <c r="F27" i="13"/>
  <c r="G27" i="13" s="1"/>
  <c r="F25" i="13"/>
  <c r="G25" i="13" s="1"/>
  <c r="F44" i="12"/>
  <c r="F36" i="12"/>
  <c r="F26" i="12"/>
  <c r="F16" i="12"/>
  <c r="F14" i="12"/>
  <c r="F12" i="12"/>
  <c r="F71" i="11"/>
  <c r="H71" i="11" s="1"/>
  <c r="F70" i="11"/>
  <c r="H70" i="11" s="1"/>
  <c r="F67" i="11"/>
  <c r="H67" i="11" s="1"/>
  <c r="F65" i="11"/>
  <c r="H65" i="11" s="1"/>
  <c r="F63" i="11"/>
  <c r="H63" i="11" s="1"/>
  <c r="F61" i="11"/>
  <c r="H61" i="11" s="1"/>
  <c r="F59" i="11"/>
  <c r="G59" i="11" s="1"/>
  <c r="F57" i="11"/>
  <c r="F55" i="11"/>
  <c r="H55" i="11" s="1"/>
  <c r="F53" i="11"/>
  <c r="H53" i="11" s="1"/>
  <c r="F51" i="11"/>
  <c r="H51" i="11" s="1"/>
  <c r="F49" i="11"/>
  <c r="H49" i="11" s="1"/>
  <c r="F47" i="11"/>
  <c r="H47" i="11" s="1"/>
  <c r="F45" i="11"/>
  <c r="H45" i="11" s="1"/>
  <c r="F43" i="11"/>
  <c r="H43" i="11" s="1"/>
  <c r="F41" i="11"/>
  <c r="G41" i="11" s="1"/>
  <c r="F39" i="11"/>
  <c r="G39" i="11" s="1"/>
  <c r="F37" i="11"/>
  <c r="G37" i="11" s="1"/>
  <c r="F35" i="11"/>
  <c r="G35" i="11" s="1"/>
  <c r="F33" i="11"/>
  <c r="G33" i="11" s="1"/>
  <c r="F31" i="11"/>
  <c r="G31" i="11" s="1"/>
  <c r="F27" i="11"/>
  <c r="G27" i="11" s="1"/>
  <c r="F23" i="11"/>
  <c r="G23" i="11" s="1"/>
  <c r="F21" i="11"/>
  <c r="F19" i="11"/>
  <c r="F32" i="10"/>
  <c r="F30" i="10"/>
  <c r="F28" i="10"/>
  <c r="F26" i="10"/>
  <c r="F24" i="10"/>
  <c r="F22" i="10"/>
  <c r="F20" i="10"/>
  <c r="F18" i="10"/>
  <c r="F16" i="10"/>
  <c r="F14" i="10"/>
  <c r="F54" i="9"/>
  <c r="I54" i="9" s="1"/>
  <c r="F53" i="9"/>
  <c r="I53" i="9" s="1"/>
  <c r="F51" i="9"/>
  <c r="F50" i="9"/>
  <c r="I50" i="9" s="1"/>
  <c r="F46" i="9"/>
  <c r="I46" i="9" s="1"/>
  <c r="F43" i="9"/>
  <c r="I43" i="9" s="1"/>
  <c r="F40" i="9"/>
  <c r="I40" i="9" s="1"/>
  <c r="F37" i="9"/>
  <c r="I37" i="9" s="1"/>
  <c r="F34" i="9"/>
  <c r="I34" i="9" s="1"/>
  <c r="F31" i="9"/>
  <c r="I31" i="9" s="1"/>
  <c r="F28" i="9"/>
  <c r="I28" i="9" s="1"/>
  <c r="F25" i="9"/>
  <c r="I25" i="9" s="1"/>
  <c r="F22" i="9"/>
  <c r="I22" i="9" s="1"/>
  <c r="F19" i="9"/>
  <c r="H19" i="9" s="1"/>
  <c r="F16" i="9"/>
  <c r="F36" i="8"/>
  <c r="F34" i="8"/>
  <c r="F32" i="8"/>
  <c r="F30" i="8"/>
  <c r="F28" i="8"/>
  <c r="F26" i="8"/>
  <c r="F24" i="8"/>
  <c r="F22" i="8"/>
  <c r="F20" i="8"/>
  <c r="F18" i="8"/>
  <c r="F16" i="8"/>
  <c r="F42" i="7"/>
  <c r="F40" i="7"/>
  <c r="F38" i="7"/>
  <c r="F36" i="7"/>
  <c r="F34" i="7"/>
  <c r="F32" i="7"/>
  <c r="F30" i="7"/>
  <c r="F28" i="7"/>
  <c r="F26" i="7"/>
  <c r="F24" i="7"/>
  <c r="F22" i="7"/>
  <c r="F20" i="7"/>
  <c r="F18" i="7"/>
  <c r="F16" i="7"/>
  <c r="F14" i="7"/>
  <c r="F12" i="7"/>
  <c r="F10" i="7"/>
  <c r="F8" i="7"/>
  <c r="F98" i="6"/>
  <c r="H98" i="6" s="1"/>
  <c r="F97" i="6"/>
  <c r="H97" i="6" s="1"/>
  <c r="F94" i="6"/>
  <c r="H94" i="6" s="1"/>
  <c r="F93" i="6"/>
  <c r="H93" i="6" s="1"/>
  <c r="F90" i="6"/>
  <c r="H90" i="6" s="1"/>
  <c r="F89" i="6"/>
  <c r="H89" i="6" s="1"/>
  <c r="F86" i="6"/>
  <c r="H86" i="6" s="1"/>
  <c r="F85" i="6"/>
  <c r="H85" i="6" s="1"/>
  <c r="F82" i="6"/>
  <c r="H82" i="6" s="1"/>
  <c r="F81" i="6"/>
  <c r="H81" i="6" s="1"/>
  <c r="F78" i="6"/>
  <c r="G78" i="6" s="1"/>
  <c r="F76" i="6"/>
  <c r="G76" i="6" s="1"/>
  <c r="F74" i="6"/>
  <c r="H74" i="6" s="1"/>
  <c r="F72" i="6"/>
  <c r="H72" i="6" s="1"/>
  <c r="F70" i="6"/>
  <c r="F68" i="6"/>
  <c r="G68" i="6" s="1"/>
  <c r="F66" i="6"/>
  <c r="F64" i="6"/>
  <c r="H64" i="6" s="1"/>
  <c r="F62" i="6"/>
  <c r="H62" i="6" s="1"/>
  <c r="F60" i="6"/>
  <c r="H60" i="6" s="1"/>
  <c r="F58" i="6"/>
  <c r="F56" i="6"/>
  <c r="G56" i="6" s="1"/>
  <c r="F54" i="6"/>
  <c r="G54" i="6" s="1"/>
  <c r="F52" i="6"/>
  <c r="B34" i="5"/>
  <c r="B33" i="5"/>
  <c r="B32" i="5"/>
  <c r="B31" i="5"/>
  <c r="B30" i="5"/>
  <c r="B29" i="5"/>
  <c r="B28" i="5"/>
  <c r="B27" i="5"/>
  <c r="B16" i="5"/>
  <c r="B7" i="5"/>
  <c r="B3" i="5"/>
  <c r="B2" i="5"/>
  <c r="B1" i="5"/>
  <c r="B7" i="4"/>
  <c r="B3" i="4"/>
  <c r="B2" i="4"/>
  <c r="B1" i="4"/>
  <c r="F31" i="37" l="1"/>
  <c r="I34" i="5" s="1"/>
  <c r="F23" i="36"/>
  <c r="I33" i="5" s="1"/>
  <c r="F28" i="34"/>
  <c r="I31" i="5" s="1"/>
  <c r="F115" i="32"/>
  <c r="I29" i="5" s="1"/>
  <c r="F29" i="31"/>
  <c r="I28" i="5" s="1"/>
  <c r="F56" i="30"/>
  <c r="I27" i="5" s="1"/>
  <c r="F57" i="28"/>
  <c r="I21" i="5" s="1"/>
  <c r="F44" i="27"/>
  <c r="I20" i="5" s="1"/>
  <c r="F69" i="26"/>
  <c r="I19" i="5" s="1"/>
  <c r="F38" i="25"/>
  <c r="I18" i="5" s="1"/>
  <c r="F22" i="24"/>
  <c r="I17" i="5" s="1"/>
  <c r="F44" i="7"/>
  <c r="I16" i="5" s="1"/>
  <c r="I16" i="19"/>
  <c r="I20" i="19" s="1"/>
  <c r="H16" i="19"/>
  <c r="H20" i="19" s="1"/>
  <c r="I25" i="18"/>
  <c r="H25" i="18"/>
  <c r="H19" i="18"/>
  <c r="I19" i="18"/>
  <c r="H17" i="18"/>
  <c r="I17" i="18"/>
  <c r="H13" i="18"/>
  <c r="I13" i="18"/>
  <c r="H20" i="17"/>
  <c r="I20" i="17"/>
  <c r="I17" i="17"/>
  <c r="H17" i="17"/>
  <c r="F22" i="17"/>
  <c r="I86" i="5" s="1"/>
  <c r="I12" i="17"/>
  <c r="I22" i="17" s="1"/>
  <c r="H265" i="16"/>
  <c r="G265" i="16"/>
  <c r="H61" i="13"/>
  <c r="G61" i="13"/>
  <c r="J23" i="11"/>
  <c r="G57" i="11"/>
  <c r="H73" i="11"/>
  <c r="J21" i="11"/>
  <c r="G21" i="11"/>
  <c r="J19" i="11"/>
  <c r="G19" i="11"/>
  <c r="H51" i="9"/>
  <c r="I51" i="9"/>
  <c r="I56" i="9"/>
  <c r="H16" i="9"/>
  <c r="H56" i="9" s="1"/>
  <c r="K16" i="9"/>
  <c r="G70" i="6"/>
  <c r="J52" i="6"/>
  <c r="I16" i="55"/>
  <c r="H100" i="6"/>
  <c r="G66" i="6"/>
  <c r="J58" i="6"/>
  <c r="I22" i="55"/>
  <c r="G58" i="6"/>
  <c r="J54" i="6"/>
  <c r="I18" i="55"/>
  <c r="J56" i="6"/>
  <c r="I20" i="55"/>
  <c r="G52" i="6"/>
  <c r="G100" i="6" s="1"/>
  <c r="F29" i="21"/>
  <c r="I90" i="5" s="1"/>
  <c r="F23" i="20"/>
  <c r="I89" i="5" s="1"/>
  <c r="F20" i="19"/>
  <c r="I88" i="5" s="1"/>
  <c r="F35" i="18"/>
  <c r="I87" i="5" s="1"/>
  <c r="F20" i="14"/>
  <c r="I83" i="5" s="1"/>
  <c r="F61" i="13"/>
  <c r="I82" i="5" s="1"/>
  <c r="F46" i="12"/>
  <c r="I77" i="5" s="1"/>
  <c r="F73" i="11"/>
  <c r="I76" i="5" s="1"/>
  <c r="F34" i="10"/>
  <c r="I75" i="5" s="1"/>
  <c r="F56" i="9"/>
  <c r="I74" i="5" s="1"/>
  <c r="F38" i="8"/>
  <c r="I73" i="5" s="1"/>
  <c r="F100" i="6"/>
  <c r="I72" i="5" s="1"/>
  <c r="F265" i="16"/>
  <c r="I85" i="5" s="1"/>
  <c r="F71" i="15"/>
  <c r="I84" i="5" s="1"/>
  <c r="H35" i="18" l="1"/>
  <c r="I23" i="5"/>
  <c r="I35" i="18"/>
  <c r="I32" i="55" s="1"/>
  <c r="H22" i="17"/>
  <c r="G73" i="11"/>
  <c r="I30" i="55"/>
  <c r="I92" i="5"/>
  <c r="I78" i="5"/>
  <c r="I35" i="5"/>
  <c r="I13" i="4" l="1"/>
  <c r="I18" i="4" s="1"/>
  <c r="I19" i="4" s="1"/>
  <c r="I20" i="4" s="1"/>
  <c r="I22" i="4" s="1"/>
  <c r="I34" i="55"/>
  <c r="I35" i="55" s="1"/>
  <c r="I36" i="55" s="1"/>
  <c r="I38" i="55" s="1"/>
  <c r="I25" i="4"/>
  <c r="I29" i="4" s="1"/>
  <c r="I30" i="4" s="1"/>
  <c r="I31" i="4" s="1"/>
  <c r="I33" i="4" s="1"/>
  <c r="I107" i="5"/>
  <c r="I108" i="5" s="1"/>
  <c r="I109" i="5" s="1"/>
  <c r="I111" i="5" s="1"/>
  <c r="I61" i="5"/>
  <c r="I35" i="4" l="1"/>
  <c r="I36" i="4" s="1"/>
  <c r="I62" i="5"/>
  <c r="I63" i="5" s="1"/>
  <c r="I65" i="5" s="1"/>
  <c r="I37" i="4" l="1"/>
  <c r="I39" i="4" s="1"/>
</calcChain>
</file>

<file path=xl/sharedStrings.xml><?xml version="1.0" encoding="utf-8"?>
<sst xmlns="http://schemas.openxmlformats.org/spreadsheetml/2006/main" count="5670" uniqueCount="2477">
  <si>
    <t>Investitor</t>
  </si>
  <si>
    <t>OBČINA GORNJA RADGONA</t>
  </si>
  <si>
    <t>Partizanska cesta 13</t>
  </si>
  <si>
    <t>9520 Gornja Radgona</t>
  </si>
  <si>
    <t>Objekt:</t>
  </si>
  <si>
    <t>Za gradnjo:</t>
  </si>
  <si>
    <t>Faza popisa:</t>
  </si>
  <si>
    <t>PZI</t>
  </si>
  <si>
    <t>Projektant:</t>
  </si>
  <si>
    <t xml:space="preserve">ADESCO, družba za energetske in IT rešitve, d.o.o. </t>
  </si>
  <si>
    <t>Koroška cesta 37a</t>
  </si>
  <si>
    <t>3320 Velenje</t>
  </si>
  <si>
    <t>Odgovorni vodja projekta:</t>
  </si>
  <si>
    <r>
      <t xml:space="preserve">Rok ŽEVART, </t>
    </r>
    <r>
      <rPr>
        <b/>
        <sz val="10"/>
        <color indexed="8"/>
        <rFont val="Arial Narrow"/>
        <family val="2"/>
      </rPr>
      <t>univ. dipl. inž. arh.</t>
    </r>
  </si>
  <si>
    <t xml:space="preserve">Popis sestavil: </t>
  </si>
  <si>
    <r>
      <t xml:space="preserve">Igor Topič, </t>
    </r>
    <r>
      <rPr>
        <b/>
        <sz val="10"/>
        <color indexed="8"/>
        <rFont val="Arial Narrow"/>
        <family val="2"/>
      </rPr>
      <t>inž. gradb.</t>
    </r>
  </si>
  <si>
    <t>Datum:</t>
  </si>
  <si>
    <t>AVGUST 2019</t>
  </si>
  <si>
    <t xml:space="preserve">OPOMBA : </t>
  </si>
  <si>
    <r>
      <t>SPLOŠNA OPOMBA</t>
    </r>
    <r>
      <rPr>
        <sz val="10"/>
        <rFont val="Arial Narrow"/>
        <family val="2"/>
        <charset val="238"/>
      </rPr>
      <t xml:space="preserve">: </t>
    </r>
    <r>
      <rPr>
        <b/>
        <sz val="10"/>
        <rFont val="Arial Narrow"/>
        <family val="2"/>
      </rPr>
      <t>PZI</t>
    </r>
    <r>
      <rPr>
        <sz val="10"/>
        <rFont val="Arial Narrow"/>
        <family val="2"/>
      </rPr>
      <t xml:space="preserve"> projektantski popis in projektantski predračun je izdelan na podlagi PZI projekta, razgovora z odgovornim projektantom ter posameznimi ostalimi projektanti in načrtovalci. Popis zajema gradbeno obrtniška dela za območje novogradnje in za območje rekonstrukcije obstoječega objekta. Ostale dele kompleksa (elektroinstalacije, strojne instalacije, zunanjo ureditev, kanalizacija itd.) opredeljujejo drugi popisi. Pred izdelavo ponudbe je obvezen ogled lokacije objekta in projektne dokumentacije. Izvajalec je dolžan pri sestavi ponudbe upoštevati grafične in tekstualne dele projekta (DGD, PZI). V primeru tiskarskih napak in neskladij v projektu je dolžan na to opozoriti projektanta pred oddajo ponudbe.  V sledečem popisu morajo biti v vseh postavkah vkalkulirane in upoštevane sledeče pripombe:  </t>
    </r>
  </si>
  <si>
    <t xml:space="preserve">1. Vsi potrebni varnostni ukrepi in zaščite v smislu Zakona o varnosti in zdravja pri delu ter Pravilnika o listinah za sredstva pri delu, ki veljajo pri izvajanju navedenih del. </t>
  </si>
  <si>
    <t>2. Vsi notranji in zunanji vertikalni in horizontalni transporti do začasnih in stalnih deponij ter vsa pripravljalna, pomožna in zaključna dela pri posameznih postavkah (tudi, če to ni posebej navedeno v posameznih postavkah). 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Posamezni koeficienti razrahljivosti so upoštevani že v ceni za enoto mere. Pri cenah za enoto je upoštevati določeno specifičnost lokacije glede na skladiščenje materiala.</t>
  </si>
  <si>
    <r>
      <t xml:space="preserve">3. Vgrajeni material mora ustrezati veljavnim normativom in predpisanim standardom, ter ustrezati kvaliteti določeni z veljavno zakonodajo ter projektom. Ponudnik to dokaže s predložitvijo izjav o skladnosti in ustreznih certifikatov pred vgrajevanjem, pridobitev teh listin mora biti vkalkulirana v cenah po enoti.  </t>
    </r>
    <r>
      <rPr>
        <b/>
        <u/>
        <sz val="10"/>
        <rFont val="Arial Narrow"/>
        <family val="2"/>
      </rPr>
      <t>Projektna dokumentacija v celoti je sestavni del tega popisa.</t>
    </r>
  </si>
  <si>
    <t>4. V času izdelave objekta morajo biti vsi vgrajeni materiali kot tudi začasno deponiran material na delovišču in skladiščih zaščiteni pred fizičnimi poškodbami, dežjem, mrazom in hudim vetrom ter ostalimi škodljivimi vremenskimi pogoji.</t>
  </si>
  <si>
    <t xml:space="preserve">5. Pri gradnji objekta je obvezno upoštevati zahteve raznih Elaboratov, ter vse ostale pogoje posameznih soglasodajalcev, izdelovalcev posameznih načrtov in gradbenega dovoljenja. Pred pričetkom del mora izvajalec dodatno pregledati načrt gradbenih konstrukcij, načrt arhitekture, električnih inštalacij, naprav in opreme in načrt strojnih inštalacij, naprav in opreme in ostale izdelane načrte za predmetni objekt ter morebitne ugotovljene pripombe posredovati investitorju ali nadzorni službi. </t>
  </si>
  <si>
    <t xml:space="preserve">6. V popisu so v vseh postavkah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parcele ter posledično zaradi tega sprotni dovoz določenega materiala in opreme na delovišče. </t>
  </si>
  <si>
    <t xml:space="preserve">7. Vsebina popisa je izdelana na podlagi trenutno veljavnih predpisov in standardov. Količine so izračunane na podlagi GNG normativov in veljajo v nadaljevanju tudi kot kriterij za obračun posameznih količin! </t>
  </si>
  <si>
    <r>
      <t>8. Posamezni materiali, ki so v popisu navedeni z imenom ali tipom so za ponudnika obvezni! Materiali, ki so opremljeni s citatom: "ali enakovredno" za ponudnika niso obvezni! Ponudnik lahko ponuja druge artikle, material in opremo, vendar samo pod pogojem, da izpolnjuje navedene kriterije, parametre in lastnosti, ki se v posamezni postavki ali splošni opombi od določenega artikla, opreme ali materiala zahtevajo</t>
    </r>
    <r>
      <rPr>
        <u/>
        <sz val="10"/>
        <color indexed="8"/>
        <rFont val="Arial Narrow"/>
        <family val="2"/>
      </rPr>
      <t xml:space="preserve"> in če jih predhodno pisno potrdi projektant arhitekture!</t>
    </r>
  </si>
  <si>
    <t>9. Polega navedenega mora biti v cenah posameznih postavk upoštevano tudi sledeče:</t>
  </si>
  <si>
    <t>- vsi splošni in stalni stroški povezani z organizacijo in delom na gradbišču</t>
  </si>
  <si>
    <t xml:space="preserve">- splošni stroški pristojbin in davkov upravnih organov pri prijavi gradbišča, pridobivanje raznih dovolenj in soglasij v zvezi z izvedbo </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</si>
  <si>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dokumentacija za tehnični pregled, oziroma predaje vseh v načrte vnesenih spremembah med gradnjo, izdelavo navodil za obratovanje in vzdrževanje ter ostali potrebni dokumenti.</t>
  </si>
  <si>
    <t>- eventuelni stroški povezani s predstavitvami posameznih predvidenih in vgrajenih materialov investitorju, stroški nastali glede zahtev investitorja o eventuelni faznosti gradnje, prilagajanja terminskega plana izvedbe glede na obstoječe stanje itd.</t>
  </si>
  <si>
    <t>- stroški ureditve, organizacije gradbišča, vodenja gradbišča in izvajanje skupnih ukrepov za zagotavljanje varnosti in zdravja pri delu, imenovanje koordinatorja varstva pri delu, izdelava elaborata varstva pri delu</t>
  </si>
  <si>
    <t>- ponudnik je dolžan kontrolirati in dopolniti popise in količine s projektom in ni upravičen do dodatnih del, razen v primeru naročila s strani naročnika.</t>
  </si>
  <si>
    <t>10. Navedene splošne opombe, pripombe in kriteriji veljajo za celoten popis.</t>
  </si>
  <si>
    <t>Investitor:</t>
  </si>
  <si>
    <t xml:space="preserve">REKAPITULACIJA </t>
  </si>
  <si>
    <t>SKUPAJ (brez DDV)</t>
  </si>
  <si>
    <t>DDV</t>
  </si>
  <si>
    <t>SKUPAJ z DDV</t>
  </si>
  <si>
    <t>A./</t>
  </si>
  <si>
    <t>GRADBENA DELA</t>
  </si>
  <si>
    <t>A1.0</t>
  </si>
  <si>
    <t>A1.0.1</t>
  </si>
  <si>
    <t>A2.0</t>
  </si>
  <si>
    <t>A3.0</t>
  </si>
  <si>
    <t>A4.0</t>
  </si>
  <si>
    <t>A5.0</t>
  </si>
  <si>
    <t>A6.0</t>
  </si>
  <si>
    <t>SKUPAJ GRADBENA DELA</t>
  </si>
  <si>
    <t xml:space="preserve">B./ </t>
  </si>
  <si>
    <t>OBRTNIŠKA DELA</t>
  </si>
  <si>
    <t>B1.0</t>
  </si>
  <si>
    <t>B2.0</t>
  </si>
  <si>
    <t>B3.0</t>
  </si>
  <si>
    <t>B4.0</t>
  </si>
  <si>
    <t>B5.0</t>
  </si>
  <si>
    <t>B6.0</t>
  </si>
  <si>
    <t>B7.0</t>
  </si>
  <si>
    <t>B8.0</t>
  </si>
  <si>
    <t>B9.0</t>
  </si>
  <si>
    <t>B10.0</t>
  </si>
  <si>
    <t>SKUPAJ OBRTNIŠKA DELA</t>
  </si>
  <si>
    <t>SKUPAJ GRADBENO OBRTNIŠKA DELA z DDV</t>
  </si>
  <si>
    <t>A/1.0</t>
  </si>
  <si>
    <t>RUŠITVENA DELA</t>
  </si>
  <si>
    <t>Pred izdelavo ponudbe je obvezen ogled lokacije objekta in projektne dokumentacije. Izvajalec je dolžan pri sestavi ponudbe upoštevati grafične in tekstualne dele projekta (DGD, PZI). V primeru tiskarskih napak in neskladij v projektu je dolžan na to opozoriti projektanta pred oddajo ponudbe.</t>
  </si>
  <si>
    <t>Pripravljalna dela</t>
  </si>
  <si>
    <t>Zaradi optimalnega poteka rušenja je pred pričetkom del potrebno izvesti ustrezna pripravljalna dela, ki morajo upoštevati:
- varnost delavcev pri rušenju
- varnost okoliških prebivalcev
- stabilnost objekta, ki se ruši, v času rušenja
- stabilnost oz. eventualno ogroženost sosednjih objektov in bližnje krajevne ceste</t>
  </si>
  <si>
    <t>Pripravljalna dela izvajata v okviru svojih kompetenc investitor in izvajalec del.
Investitor mora pred pričetkom o nameravanem pričetku del obvestiti ustrezne institucije in
okoliške prebivalce in jih posebej opozoriti, da se v času rušenja ne zadržujejo v bližini objekta.</t>
  </si>
  <si>
    <t>Izvajalec del mora v okviru pripravljalnih del izvesti:
- zaščito sosednjih objektov in krajevne ceste,
- fizično zaščitno ograjo okoli objekta, ki se ruši (ograja iz mrežne plastike),
- odklopiti eventualne instalacije, ki se še nahajajo v objektu in so v funkciji, predvsem to velja za električno in vodovodno inštalacijo,
- odstraniti vse predmete in stroje z bližnje okolice objekta,
- izprazniti objekt in
- izvesti vse zaščitne ukrepe za same delavce, ki bodo izvajali rušitvena dela.</t>
  </si>
  <si>
    <t>Postopek rušenja oz. odstranitve objekta</t>
  </si>
  <si>
    <t xml:space="preserve">Glede na stanje in velikost objekta, se predvideva, da se rušenje po izvedbi zgoraj navedenih ukrepov, izvede deloma strojno, deloma ročno (za odstranitev azbestnih materialov je potrebno uporabljati le ročna orodja. </t>
  </si>
  <si>
    <t>Rušenje obstoječega objekta poteka postopoma od strehe navzdol z vsemi varnostnimi ukrepi, ki jih rušitev zahteva.</t>
  </si>
  <si>
    <t>Optimalen potek rušenja, ki si sledi:</t>
  </si>
  <si>
    <t>•</t>
  </si>
  <si>
    <t>odstranitev grelnih teles, kovinskih ograj…</t>
  </si>
  <si>
    <t>Tretja faza je odstranitev ometov, talnih oblog, stekla, instalacij, strešne kritine in ostrešja.</t>
  </si>
  <si>
    <t>Rušenje betonskega in opečnega skeleta objekta.</t>
  </si>
  <si>
    <t>Deponiranje gradbenih odpadkov naj bo ločeno po vrstah odpadkov (ločeno zbiranje nenevarnih gradbenih odpadkov).</t>
  </si>
  <si>
    <t>Izkop zemljine poteka sprotno, možna je tudi ureditev manjše deponije in kasnejša uporaba pri vzpostavljanju prvotnega stanja.</t>
  </si>
  <si>
    <t>Sprotno odvažanje gradbenih odpadkov (izkopana zemlja). 20% se porabi za zaključna dela, 80% se odpelje na deponijo.</t>
  </si>
  <si>
    <t>Za izkopano zemljo se na gradbišču (znotraj gradbiščne ograje) locirajo tudi manjše začasne deponije s katerih poteka odvoz.</t>
  </si>
  <si>
    <t>Za odpadke kot so opeka, mešani gradbeni odpadki, pločevina (žlebovi), steklo in les se ob gradbišču lahko locirajo tudi manjše začasne deponije s katerih poteka odvoz na njihovo predelavo.</t>
  </si>
  <si>
    <t>Vse površine je potrebno po opravljenih delih vzpostaviti v prvotno stanje.</t>
  </si>
  <si>
    <t>Predelava gradbenih odpadkov na kraju nastanka odpadkov ni predvidena in se ne bo izvajala.</t>
  </si>
  <si>
    <t>Za izkop se uporabijo predvsem: bager, buldožer, ter kamioni in valjarji,…</t>
  </si>
  <si>
    <t>Deponije morajo biti izvedene izven delovnega območja in predvsem in skladno z organizacijo gradbišča, ki jo izvede izvajalec del.</t>
  </si>
  <si>
    <t>Ločeno zbiranje odpadkov: odpadki se sortirajo in zbirajo glede na njihove lastnosti na mestu nastanka.</t>
  </si>
  <si>
    <t>Zabojniki, morajo biti takšni, da jih je moč odpreti in naložiti material v njega brez vmesnega prekladanja.</t>
  </si>
  <si>
    <t>Pred pričetkom del je treba izvesti zaporo dovoda inštalacij, oz. odklop vseh komunalnih in drugih vodov, ki ga izvedejo pooblaščene osebe in upravljavci!</t>
  </si>
  <si>
    <t>V času del mora biti gradbišče ograjeno in zavarovano glede na načrt organizacije gradbišča, kot to določa zakonodaja o gradnji objektov.</t>
  </si>
  <si>
    <t>Vse odlagalne površine je potrebno po opravljenih delih vzpostaviti v prvotno stanje.</t>
  </si>
  <si>
    <t>Gradbeni odpadki, ki bodo nastali pri rušenju objekta so: mešani gradbeni odpadki, opeka, les, steklo, pločevina, žlebovi, mešane kovine, gradbeni odpadki, ki vsebujejo azbest ter zemeljski izkop, ki ni onesnažen z nevarnimi snovmi. Le-ti ob primernem deponiranju oz. porabi ne predstavljajo večje negativne obremenitve za okolje. V postopku rušenja in odstranitve je z njimi potrebno ravnati skladno z določili Uredbe o ravnanju z odpadki, ki nastanejo pri gradbenih delih.</t>
  </si>
  <si>
    <t>Ravnanje z gradbenimi odpadki</t>
  </si>
  <si>
    <t>Gradbeni odpadki se začasno odlagajo na deponijo na gradbišču tako, da ne onesnažujejo okolja in je zbiralcu gradbenih odpadkov omogočen dostop za njihov prevzem, ali prevozniku gradbenih odpadkov za njihovo odpremo predelovalcu ali odstranjevalcu gradbenih odpadkov.</t>
  </si>
  <si>
    <t>Investitor lahko odda gradbene odpadke neposredno predelovalcu ali odstranjevalcu odpadkov.</t>
  </si>
  <si>
    <t>Investitor zagotovi, da se gradbeni odpadki oddajo zbiralcu gradbenih odpadkov. Iz dokazil o naročilu predelave ali odstranjevanja ter prevoza gradbenih odpadkov mora biti razvidna vrsta odpadkov, predvidena količina odpadkov, kraj odstranjevanja ter naslov gradbišča z navedbo gradbenega dovoljenja za rušenje objekta, oziroma gradnjo nadomestnega objekta. V naročilu mora biti tudi naslov in ime izvajalca ocene odpadkov za katere vrste odpadkov gre.</t>
  </si>
  <si>
    <t>Investitor pooblasti izvajalca del, ki bo v njegovem imenu oddajal gradbene odpadke v predelavo ali odstranjevanje in ob oddaji vsake pošiljke odpadkov izpolnil evidenčni list, določen s predpisom, ki ureja ravnanje z odpadki.</t>
  </si>
  <si>
    <t>Za azbestne odpadke je obvezna prijava odstranjevanja na Agencijo RS za okolje in Inšpektorat RS za delo.</t>
  </si>
  <si>
    <t>Predelava in obdelava gradbenih odpadkov na gradbišču ni predvidena</t>
  </si>
  <si>
    <t>20% zemeljskega izkopa, nastalega zaradi izvajanja gradbenih del na gradbišču se uporabi za zaključna dela, 80% se odpelje na deponijo.</t>
  </si>
  <si>
    <t>Da se prepreči prekomerno dviganje prahu v fazi rušenja, je potrebno ruševine sproti in v zadostni meri močiti z vodo.</t>
  </si>
  <si>
    <t>Sama tehnologija rušenja naj se prilagodi tehnološki opremljenosti izvajalca.</t>
  </si>
  <si>
    <t>Splošni varnostni ukrepi</t>
  </si>
  <si>
    <t>Pred začetkom del mora investitor oz. izvajalec naročiti pri pooblaščeni organizaciji varnostni načrt, ki bo reguliral nemoteno in varno izvajanje del pri odstranitvi objekta, kot tudi kasnejše izvajanje del na novogradnji.</t>
  </si>
  <si>
    <t>Pred pričetkom izvajanja del, mora vodja del izvesti vse predpisane ukrepe za varstvo pri delu, ki veljajo do konca delovne operacije.</t>
  </si>
  <si>
    <t>Opis del</t>
  </si>
  <si>
    <t>Količina</t>
  </si>
  <si>
    <t>Cena/EM</t>
  </si>
  <si>
    <t>Skupaj</t>
  </si>
  <si>
    <t>A1.1</t>
  </si>
  <si>
    <t>m2</t>
  </si>
  <si>
    <t>A1.2</t>
  </si>
  <si>
    <t xml:space="preserve">Kompletna izvedba demontaža in odstranitev atičnih obrob, z uporabo ustreznih delovnih odrov, z iznosi, prenosi in nalaganjem ruševin na prevozno sredstvo in odvoz na stalno deponijo. V ceni upoštevati plačilo komunalne deponije! </t>
  </si>
  <si>
    <t>m1</t>
  </si>
  <si>
    <t>A1.3</t>
  </si>
  <si>
    <t xml:space="preserve">Kompletna izvedba demontaža in odstranitev žlebov in vertikalnih odtočnih cevi, skupaj z objemkami in nosilci, z uporabo ustreznih delovnih odrov, z iznosi, prenosi in nalaganjem ruševin na prevozno sredstvo in odvoz na stalno deponijo. V ceni upoštevati plačilo komunalne deponije! </t>
  </si>
  <si>
    <t>A1.4</t>
  </si>
  <si>
    <t xml:space="preserve">Kompletna izvedba rušenje in odstranitev celotne talne sestave, skupaj s talno ploščo, upoštevati tudi odstranitev finalnga tlaka, podložnega betona, hidroizolacije, z iznosi, prenosi in nalaganjem ruševin na prevozno sredstvo in odvoz na stalno deponijo. V ceni upoštevati plačilo komunalne deponije! </t>
  </si>
  <si>
    <t>A1.5</t>
  </si>
  <si>
    <t xml:space="preserve">Kompletna izvedba rušenje in odstranitev masivnih zidanih sten, z uporabo ustreznih delovnih odrov, z iznosi, prenosi in nalaganjem ruševin na prevozno sredstvo in odvoz na stalno deponijo. V ceni upoštevati plačilo komunalne deponije! </t>
  </si>
  <si>
    <t>m3</t>
  </si>
  <si>
    <t>A1.6</t>
  </si>
  <si>
    <t xml:space="preserve">Kompletna izvedba rušenje in odstranitev tanjših predelnih sten, z uporabo ustreznih delovnih odrov, z iznosi, prenosi in nalaganjem ruševin na prevozno sredstvo in odvoz na stalno deponijo. V ceni upoštevati plačilo komunalne deponije! </t>
  </si>
  <si>
    <t>A1.7</t>
  </si>
  <si>
    <t>Kompletna  izvedba demontaže in odstranitve vrat, skupaj s podboji, z uporabo ustreznih delovnih odrov, z iznosi, prenosi in nalaganjem ruševin na prevozno sredstvo in odvoz na stalno deponijo. V ceni upoštevati plačilo komunalne deponije!</t>
  </si>
  <si>
    <t>kom</t>
  </si>
  <si>
    <t>A1.8</t>
  </si>
  <si>
    <t>Kompletna  izvedba demontaže in odstranitve oken, skupaj z okvirji, poličkami in senčili, z uporabo ustreznih delovnih odrov, z iznosi, prenosi in nalaganjem ruševin na prevozno sredstvo in odvoz na stalno deponijo. V ceni upoštevati plačilo komunalne deponije!</t>
  </si>
  <si>
    <t>A1.9</t>
  </si>
  <si>
    <t xml:space="preserve">Kompletna izvedba demontaža in odstranitev kopelita, z uporabo ustreznih delovnih odrov, z iznosi, prenosi in nalaganjem ruševin na prevozno sredstvo in odvoz na stalno deponijo. V ceni upoštevati plačilo komunalne deponije! </t>
  </si>
  <si>
    <t>A1.10</t>
  </si>
  <si>
    <t xml:space="preserve">Kompletna izvedba demontaža in odstranitev zunanjega stopnišča tlorisnih dim. cca 1,38x8,33 m, z uporabo ustreznih delovnih odrov, z iznosi, prenosi in nalaganjem ruševin na prevozno sredstvo in odvoz na stalno deponijo. V ceni upoštevati plačilo komunalne deponije! </t>
  </si>
  <si>
    <t>kpl</t>
  </si>
  <si>
    <t>A1.11</t>
  </si>
  <si>
    <t xml:space="preserve">Kompletna izvedba trganje in odstranitev stenskih oblog, z uporabo ustreznih delovnih odrov, z iznosi, prenosi in nalaganjem ruševin na prevozno sredstvo in odvoz na stalno deponijo. V ceni upoštevati plačilo komunalne deponije! </t>
  </si>
  <si>
    <t>A1.12</t>
  </si>
  <si>
    <t xml:space="preserve">Kompletna izvedba rušenje in odstranitev betonske etažne plošče (izrez plošče za izvedbo dvigalnega jaška), z uporabo ustreznih delovnih odrov, z iznosi, prenosi in nalaganjem ruševin na prevozno sredstvo in odvoz na stalno deponijo. V ceni upoštevati plačilo komunalne deponije! </t>
  </si>
  <si>
    <t>A1.13</t>
  </si>
  <si>
    <t xml:space="preserve">Kompletna izvedba rušenje in odstranitev obstoječih dimnikov, z uporabo utreznih delovnih odrov, z iznosi, prenosi in nalaganjem ruševin na prevozno sredstvo in odvoz na stalno deponijo. V ceni upoštevati plačilo komunalne deponije! </t>
  </si>
  <si>
    <t>A1.14</t>
  </si>
  <si>
    <t xml:space="preserve">Kompletna izvedba rušenje in odstranitev lesenega opaža obstoječe telovadnice, z uporabo utreznih delovnih odrov, z iznosi, prenosi in nalaganjem ruševin na prevozno sredstvo in odvoz na stalno deponijo. V ceni upoštevati plačilo komunalne deponije! </t>
  </si>
  <si>
    <t>A1.15</t>
  </si>
  <si>
    <t xml:space="preserve">Kompletna izvedba demontaža in odstranitev svetilnih teles, z uporabo ustreznih delovnih odrov, z iznosi, prenosi in nalaganjem ruševin na prevozno sredstvo in odvoz na stalno deponijo. V ceni upoštevati plačilo komunalne deponije! </t>
  </si>
  <si>
    <t>► PK</t>
  </si>
  <si>
    <t>ur</t>
  </si>
  <si>
    <t>► KV</t>
  </si>
  <si>
    <t>A1.16</t>
  </si>
  <si>
    <t xml:space="preserve">Kompletna izvedba demontaža in odstranitev elektro instalacije, z uporabo ustreznih delovnih odrov, z iznosi, prenosi in nalaganjem ruševin na prevozno sredstvo in odvoz na stalno deponijo. V ceni upoštevati plačilo komunalne deponije! </t>
  </si>
  <si>
    <t>A1.17</t>
  </si>
  <si>
    <t xml:space="preserve">Kompletna izvedba demontaža in odstranitev grelnih teles, z uporabo ustreznih delovnih odrov, z iznosi, prenosi in nalaganjem ruševin na prevozno sredstvo in odvoz na stalno deponijo. V ceni upoštevati plačilo komunalne deponije! </t>
  </si>
  <si>
    <t>A1.18</t>
  </si>
  <si>
    <t xml:space="preserve">Kompletna izvedba demontaža in odstranitev strojne instalacije, z uporabo ustreznih delovnih odrov, z iznosi, prenosi in nalaganjem ruševin na prevozno sredstvo in odvoz na stalno deponijo. V ceni upoštevati plačilo komunalne deponije! </t>
  </si>
  <si>
    <t>A1.19</t>
  </si>
  <si>
    <t>Razna gradbena pomoč v delu pri rušitvenih delih ter razna nepredvidena in dodatna dela. Obračun izvršiti na podlagi efektivnih ur po predhodnem vpisu nadzornega organa v gradbeni dnevnik, ocena števila ur</t>
  </si>
  <si>
    <t>/1.</t>
  </si>
  <si>
    <t>► NK – delavec</t>
  </si>
  <si>
    <t>/2.</t>
  </si>
  <si>
    <t>► KV – delavec</t>
  </si>
  <si>
    <t>SKUPAJ RUŠITVENA DELA</t>
  </si>
  <si>
    <t>A/1.0.1</t>
  </si>
  <si>
    <t>ODSTRANITEV OBJEKTA</t>
  </si>
  <si>
    <t>Objekt predviden za rušenje se nahaja v območju enostanovanjske gradnje, ki meji na stavbe splošnega družbenega pomena. Pri odstranitvi objekta je potrebno predvideti ustrezno metedologijo rušitve in mehanizacijo, ki jo bo možno pripeljati na lokacijo brez negativnih vplivov na okoliške objekte. Med rušenjem je potrebno preprečevati prenos vibracij na sosednje objekte, z ustreznimi ukrepi (pasivnimi in aktivnimi) je potrebno zagotavljati, da posegi v sklopu rušitve ne bodo povzročili prašenja in prekomernega hrupa za okolico. Izbrani izvajalec mora predložiti ustrezne reference o ustrezni usposobljenosti kadra in tehnološki opremljenosti za izvajanje rušitvenih del znotraj starih strnjenih območij.</t>
  </si>
  <si>
    <t>Čiščenje objekta vključno z izvedbo odklopa komunalne infrastrukture in odstranitev vodov in odnos premične opreme na gradbiščno deponijo Računana celotna tlorisna površina obstoječega objekta.</t>
  </si>
  <si>
    <t>A1.0.2</t>
  </si>
  <si>
    <t>Demontaža obstoječe strešne kritine z odnosom na gradbiščno deponijo</t>
  </si>
  <si>
    <t>A1.0.3</t>
  </si>
  <si>
    <t>Demontaža obstoječe lesene strešne konstrukcije z odnosom na gradbiščno deponijo</t>
  </si>
  <si>
    <t>A1.0.4</t>
  </si>
  <si>
    <t>Demontaža obstoječih meteornih vertikal z nosilci, dolžine do 3,00 m, z odnosom na gradbiščno deponijo</t>
  </si>
  <si>
    <t>A1.0.5</t>
  </si>
  <si>
    <t>Demontaža obstoječih horizontalnih žlebov z nosilci, z odnosom na gradbiščno deponijo</t>
  </si>
  <si>
    <t>A1.0.6</t>
  </si>
  <si>
    <t>Demontaža obstoječih odtočnih cevi, z odnosom na gradbiščno deponijo</t>
  </si>
  <si>
    <t>A1.0.7</t>
  </si>
  <si>
    <t>Demontaža obstoječih oken, z odnosom rušvin na gradbiščno deponijo</t>
  </si>
  <si>
    <t>A1.0.8</t>
  </si>
  <si>
    <t>Demontaža obstoječih vrat, z odnosom ruševin na gradbiščno deponijo</t>
  </si>
  <si>
    <t>A1.0.9</t>
  </si>
  <si>
    <t>Rušitev obstoječih opečnih zidov na podstrešju objekta, z odnosom ruševin na gradbiščno deponijo</t>
  </si>
  <si>
    <t>A1.0.10</t>
  </si>
  <si>
    <t>Demontaža obstoječih notranjih lesenih stopnic in stopniščne ograje, z odnosom na gradbiščno deponijo</t>
  </si>
  <si>
    <t>A1.0.11</t>
  </si>
  <si>
    <t>Rušitev obstoječega opečnega dimnika, z odnosom na gradbiščno deponijo</t>
  </si>
  <si>
    <t>A1.0.12</t>
  </si>
  <si>
    <t>Odstranitev obstoječih finalnih tlakov nad leseno medetažno ploščo nad pritličjem, z odnosom na gradbiščno deponijo</t>
  </si>
  <si>
    <t>A1.0.13</t>
  </si>
  <si>
    <t>Rušitev obstoječe lesene stropne konstrukcije nad pritličjem, z odnosom na gradbiščno deponijo</t>
  </si>
  <si>
    <t>A1.0.14</t>
  </si>
  <si>
    <t>Rušitev obstoječih opečnih zidov v pritličju objekta, z odnosom ruševin na gradbiščno deponijo</t>
  </si>
  <si>
    <t>A1.0.15</t>
  </si>
  <si>
    <t>Rušitev obstoječe talne plošče na terenu, z odnosom ruševin na gradbiščno deponijo</t>
  </si>
  <si>
    <t>A1.0.16</t>
  </si>
  <si>
    <t>Rušitev obstoječih temeljev, z odnosom ruševin na gradbiščno deponijo</t>
  </si>
  <si>
    <t>A1.0.17</t>
  </si>
  <si>
    <t>Nakladanje ruševin in odvoz na centralno deponijo v oddaljenosti cca. 15 km.  V postavki mora biti zajeto tudi plačilo komunalnega prispevka za stalno deponijo. Predložiti je potrebno evidenčne liste</t>
  </si>
  <si>
    <t>A1.0.18</t>
  </si>
  <si>
    <t>Čiščenje območja po končanih rušitvenih delih. Računana celotna tlorisna površina obstoječega objekta.</t>
  </si>
  <si>
    <t>A/2.0</t>
  </si>
  <si>
    <t>ZEMELJSKA DELA</t>
  </si>
  <si>
    <t>Splošna določila za zemeljska dela :</t>
  </si>
  <si>
    <t xml:space="preserve">Vse količine so izračunane za celotno območje izkopa in nasipa v raščenem stanju razen, če ni v postavki drugače določeno. Pri postavkah zemeljskih del je potrebno še zajeti: </t>
  </si>
  <si>
    <r>
      <t xml:space="preserve">1. Vsa utrjevanja dna izkopa, tampona, nasutij in zasipov je potrebno izvajati do predpisane zbitosti v skladu z načrtom gradbenih konstrukcij in geotehničnim poročilom ali po navodilih projektanta. </t>
    </r>
    <r>
      <rPr>
        <i/>
        <sz val="9"/>
        <rFont val="Arial Narrow"/>
        <family val="2"/>
      </rPr>
      <t>V ceno je vkalkulirati izdelavo poročila o opravljenih meritvah utrjene tamponske temeljne blazine, v kolikor je to potrebno.</t>
    </r>
  </si>
  <si>
    <t>2. Pred izvedbo zasipa se je obvezno posvetovati s statikom ali nadzorom zaradi večplastne, mešane sestave zasipa in morebitne souporabe izkopanega materiala.</t>
  </si>
  <si>
    <t xml:space="preserve">3. Pred izvedbo izkopa je potrebno parcelo pripraviti za obdelavo: odstraniti manjše grmičevje in pokositi zelenico. </t>
  </si>
  <si>
    <r>
      <t xml:space="preserve">4. </t>
    </r>
    <r>
      <rPr>
        <i/>
        <sz val="9"/>
        <rFont val="Arial Narrow"/>
        <family val="2"/>
      </rPr>
      <t xml:space="preserve">Obračun izkopanih, nasutih, zasutih in odpeljanih materialov se obračunava v raščenem stanju. Stalne koeficiente razrahljivosti je upoštevati v E.M. posamezne postavke. </t>
    </r>
  </si>
  <si>
    <t xml:space="preserve">Količine za zemeljska dela so preračunane na osnovi mačrta arhitekture.  </t>
  </si>
  <si>
    <t>Izkop se obračunava na podlagi profilov posnetih, pred pričetkom del in po končanem delu.</t>
  </si>
  <si>
    <t>ZEMELJSKA DELA IZVAJATI SKLADNO Z GEOMEHANSKIMI ZAHTEVAMI!</t>
  </si>
  <si>
    <t>EM</t>
  </si>
  <si>
    <t>A2.1</t>
  </si>
  <si>
    <t>Strojno / ročni (80/20%) izkop utrjene zemljine v objektu, s  sprotnim iznosom, prenosi in nakladanjem na transportno sredstvo; Odvoz na stalno deponijo - glej postavko A2.9.</t>
  </si>
  <si>
    <t>A2.2</t>
  </si>
  <si>
    <t>Strojni izkop zemljine ob obstoječem pasovnem temelju zaradi izvedbe vertikalne hidroizolacije,  s  sprotnim  nakladanjem na transportno sredstvo; Odvoz na stalno deponijo - glej postavko A2.9.</t>
  </si>
  <si>
    <t>A2.3</t>
  </si>
  <si>
    <t>Ročni odkop morebitnih instalacij v terenu III. in IV. kategorije na lokaciji objekta z odmetom na rob izkopa (količina ocenjena)</t>
  </si>
  <si>
    <t>A2.4</t>
  </si>
  <si>
    <t>Planiranje dna izkopa s točnostjo +- 2 cm z minimalnim izmetom ali dosipom ter premetom odvečnega materiala. Obračun po m2.</t>
  </si>
  <si>
    <t>A2.5</t>
  </si>
  <si>
    <t>Strojno utrjevanje dna izkopa v terenu III. in IV. kategorije z vibracijsko ploščo ali vibrovaljarjem do predpisane zbitosti; stopnjo utrjenosti preveriti v statičnem izračunu ali v geomehanskem poročilu.</t>
  </si>
  <si>
    <t>A2.6</t>
  </si>
  <si>
    <t>Nabava, dobava in polaganje geotekstil 300 g/m2 na uvaljan in utrjen planum, pred začetkom nasipavanja, vključno s potrebnimi preklopi 10%</t>
  </si>
  <si>
    <t>A2.7</t>
  </si>
  <si>
    <r>
      <t xml:space="preserve">Nabava, dobava in vgrajevanje tamponskega materiala kot nasutje pod temelji,  z razgrinjanjem, planiranjem in utrjevanjem v plasteh do predpisane zbitosti. Obračun po m3 tampona v utrjenem stanju. </t>
    </r>
    <r>
      <rPr>
        <i/>
        <sz val="10"/>
        <color indexed="8"/>
        <rFont val="Arial Narrow"/>
        <family val="2"/>
        <charset val="238"/>
      </rPr>
      <t>Dela izvajati po navodilih geomehanika!</t>
    </r>
  </si>
  <si>
    <t>A2.8</t>
  </si>
  <si>
    <t>Nabava, dobava in vgrajevanje tamponskega materiala kot zasip za temelji, do nivoja terena, z utrjevanje zasipa po plasteh v debelini največ po 30 cm.
Pri izvajanju  zasipa paziti, da ne pride do poškodbe vertikalne  hidroizolacije ali njene zaščite.</t>
  </si>
  <si>
    <t>A2.9</t>
  </si>
  <si>
    <t>Odvoz izkopanega materiala na stalno deponijo, nakladanje je zajeto skupaj z izkopom. V postavki mora biti zajeto tudi plačilo komunalnega prispevka za stalno deponijo</t>
  </si>
  <si>
    <t>A2.10</t>
  </si>
  <si>
    <t>Geomehanski pregled in nadzor: strokovna prisotnost geomehanika v času izvajanja izkopa, utrjevanja  in pregled temeljnih tal pred izvedbo temeljev. V ceni je zajeti vse potrebne obiske geomehanika, vključno z izdelavo končnega poročila.</t>
  </si>
  <si>
    <t>Nabava, dobava in polaganje PE folije (pred betoniranjem tlane plošče)</t>
  </si>
  <si>
    <t>SKUPAJ ZEMELJSKA DELA</t>
  </si>
  <si>
    <t>A/3.0</t>
  </si>
  <si>
    <t>BETONSKA DELA</t>
  </si>
  <si>
    <t>Splošna določila za betonska dela :</t>
  </si>
  <si>
    <t xml:space="preserve">Pri izvajanju betonskih, armirano betonskih del je upoštevati vse pogoje, katere navaja in predpisuje Pravilnik o tehničnih normativih za beton in armirani beton in Projekt betona, katerega izdela izvajalec. Armatura se izdeluje v skladu s PZI projektom gradbenih konstrukcij; pri čemer je upoštevati vse pogoje in navodila za izdelavo iz vseh načrtov.  Posebej pa je treba upoštevati sledeče: </t>
  </si>
  <si>
    <t xml:space="preserve">1. Opaži morajo biti čisti in v celoti pripravljeni za betoniranje (močenje). Črpni beton se ne sme vgrajevati z višine večje od 1m! Betonirati se lahko začne šele po pregledu podlage, odrov, opažev in armature. Vse vezi, stebri in preklade pod ploščami se betonirajo skupaj s ploščo! Beton se ročno vgrajuje samo v predelne stene in v primerih kadar to dovoli nadzor. </t>
  </si>
  <si>
    <t>2. Armatura ne sme rjaveti, pred montažo  jo je potrebno očistiti nečistoč, upoštevati je debelino zaščitne plasti betona, pritrjen mora biti tako, da ostane med betoniranjem na svojem mestu.</t>
  </si>
  <si>
    <t xml:space="preserve">3. Pred naročilom je upoštevati navedene eurokode in oznake betona; po končanem betoniranju je vgrajen beton potrebno zaščititi in negovati v skladu s pravili stroke. </t>
  </si>
  <si>
    <t xml:space="preserve">4.  Nadomestila za izvedbo elementov z naklonom  do 5 % od vodoravnosti se posebej ne priznava. Za vidne konstrukcije se smatrajo vse tiste konstrukcije, ki po končani izdelavi ostanejo neometane. </t>
  </si>
  <si>
    <t xml:space="preserve">5. Dopustna odstopanja za pravokotnost, dimenzije in ravnost posameznih betonskih ali armiranobetonskih konstrukcij so določena po določilih DIN 18202. </t>
  </si>
  <si>
    <t xml:space="preserve">6. Pred začetkom betonskih del morata biti opaž in armatura popolnoma pripravljena. Odprtine za instalacijske vode morajo biti nameščene na točno predvidenih lokacijah, nameščena morajo biti vsa sidra, podometna inštalacija in ostali podometni elementi. </t>
  </si>
  <si>
    <t>7. Pred pričetkom gradnje mora izvajalec izdelati Projekt betona v skladu z veljavno zakonodajo in ga predložiti nadzoru in projektantu gradbenih konstrukcij v pregled in potrditev! Pripadajoči stroški morajo biti že vkalkulirani v ceno posamezne E.M. vgrajenega betona. Betoni so v celoti izdelani v skladu z SIST EN 206-1!</t>
  </si>
  <si>
    <t>A3.1</t>
  </si>
  <si>
    <r>
      <t xml:space="preserve">Kompletna izdelava, dobava in vgrajevanje betona </t>
    </r>
    <r>
      <rPr>
        <sz val="10"/>
        <rFont val="Arial Narrow"/>
        <family val="2"/>
        <charset val="238"/>
      </rPr>
      <t>C30/37</t>
    </r>
    <r>
      <rPr>
        <sz val="10"/>
        <rFont val="Arial Narrow"/>
        <family val="2"/>
      </rPr>
      <t>, v armirane konstrukcije, prereza od 0.20 do 0.30 m3/m2/m1, vključno z vsemi pomožnimi deli in transportom do mesta vgrajevanja:</t>
    </r>
  </si>
  <si>
    <t xml:space="preserve">   </t>
  </si>
  <si>
    <t>►ab talna plošča, deb. 27 cm</t>
  </si>
  <si>
    <t>A3.2</t>
  </si>
  <si>
    <r>
      <t xml:space="preserve">Kompletna izdelava, dobava in vgrajevanje betona </t>
    </r>
    <r>
      <rPr>
        <sz val="10"/>
        <rFont val="Arial Narrow"/>
        <family val="2"/>
        <charset val="238"/>
      </rPr>
      <t>C30/37</t>
    </r>
    <r>
      <rPr>
        <sz val="10"/>
        <rFont val="Arial Narrow"/>
        <family val="2"/>
      </rPr>
      <t>, v armirane konstrukcije, prereza od 0.12 do 0.20 m3/m2/m1, vključno z vsemi pomožnimi deli in transportom do mesta vgrajevanja:</t>
    </r>
  </si>
  <si>
    <t>►ab talna plošča, deb. 15 cm</t>
  </si>
  <si>
    <t>A3.3</t>
  </si>
  <si>
    <r>
      <t xml:space="preserve">Kompletna izdelava, dobava in vgrajevanje betona </t>
    </r>
    <r>
      <rPr>
        <sz val="10"/>
        <rFont val="Arial Narrow"/>
        <family val="2"/>
        <charset val="238"/>
      </rPr>
      <t>C30/37</t>
    </r>
    <r>
      <rPr>
        <sz val="10"/>
        <rFont val="Arial Narrow"/>
        <family val="2"/>
      </rPr>
      <t>, v armirane konstrukcije, prereza od 0.04 do 0.08 m3/m2/m1,  vključno z vsemi pomožnimi deli in transportom do mesta vgrajevanja:</t>
    </r>
  </si>
  <si>
    <t>►ab preklade</t>
  </si>
  <si>
    <t>A3.4</t>
  </si>
  <si>
    <t>►ab horizontalna zaključna vez</t>
  </si>
  <si>
    <t>A3.5</t>
  </si>
  <si>
    <r>
      <t xml:space="preserve">Kompletna izdelava, dobava in vgrajevanje betona </t>
    </r>
    <r>
      <rPr>
        <sz val="10"/>
        <rFont val="Arial Narrow"/>
        <family val="2"/>
        <charset val="238"/>
      </rPr>
      <t>C30/37,</t>
    </r>
    <r>
      <rPr>
        <sz val="10"/>
        <rFont val="Arial Narrow"/>
        <family val="2"/>
      </rPr>
      <t xml:space="preserve"> v armirane konstrukcije, prereza od 0.20 do 0.30 m3/m2/m1, vključno z vsemi pomožnimi deli in transportom do mesta vgrajevanja:</t>
    </r>
  </si>
  <si>
    <t>►ab stene stopnišča</t>
  </si>
  <si>
    <t>A3.6</t>
  </si>
  <si>
    <t>►ab steber</t>
  </si>
  <si>
    <t>A3.7</t>
  </si>
  <si>
    <r>
      <t xml:space="preserve">Kompletna izdelava, dobava in vgrajevanje betona </t>
    </r>
    <r>
      <rPr>
        <sz val="10"/>
        <rFont val="Arial Narrow"/>
        <family val="2"/>
        <charset val="238"/>
      </rPr>
      <t>C30/37,</t>
    </r>
    <r>
      <rPr>
        <sz val="10"/>
        <rFont val="Arial Narrow"/>
        <family val="2"/>
      </rPr>
      <t xml:space="preserve"> v armirane konstrukcije, prereza od 0.12 do 0.20 m3/m2/m1, vključno z vsemi pomožnimi deli in transportom do mesta vgrajevanja:</t>
    </r>
  </si>
  <si>
    <t>►ab stopnice</t>
  </si>
  <si>
    <t>A3.8</t>
  </si>
  <si>
    <r>
      <t xml:space="preserve">Kompletna izdelava, dobava in vgrajevanje betona </t>
    </r>
    <r>
      <rPr>
        <sz val="10"/>
        <rFont val="Arial Narrow"/>
        <family val="2"/>
        <charset val="238"/>
      </rPr>
      <t>C30/37</t>
    </r>
    <r>
      <rPr>
        <sz val="10"/>
        <rFont val="Arial Narrow"/>
        <family val="2"/>
      </rPr>
      <t>, v armirane konstrukcije, prereza od 0.08 do 0.12 m3/m2/m1,  vključno z vsemi pomožnimi deli in transportom do mesta vgrajevanja:</t>
    </r>
  </si>
  <si>
    <t xml:space="preserve">►tlačna plošča na HiBond pločevini </t>
  </si>
  <si>
    <t>A3.9</t>
  </si>
  <si>
    <t>Kompletna izdelava, dobava in vgrajevanje betona C30/37, v armirane konstrukcije, prereza od 0.20 do 0.30 m3/m2/m1, vključno z vsemi pomožnimi deli in transportom do mesta vgrajevanja:</t>
  </si>
  <si>
    <t>►ab temeljna plošča dviglani jašek</t>
  </si>
  <si>
    <t>A3.10</t>
  </si>
  <si>
    <t>►ab stene dviglani jašek</t>
  </si>
  <si>
    <t>A3.11</t>
  </si>
  <si>
    <t>►ab strešna plošča nad dvigalnim jaškom</t>
  </si>
  <si>
    <t>A3.12</t>
  </si>
  <si>
    <t>Dobava,  rezanje,  krivljenje, vezanje in polaganje armature ter polaganje armaturnih mrež kompletno po armaturnem   načrtu,  z  vsemi pomožnimi deli in prenosi, do  mesta  vgraditve.</t>
  </si>
  <si>
    <t>palice</t>
  </si>
  <si>
    <t>kg</t>
  </si>
  <si>
    <t>mreže</t>
  </si>
  <si>
    <t>palice - hibond</t>
  </si>
  <si>
    <t>mreže - hibond</t>
  </si>
  <si>
    <t>SKUPAJ BETONSKA DELA</t>
  </si>
  <si>
    <t>A/4.0</t>
  </si>
  <si>
    <t>TESARSKA DELA - OPAŽ</t>
  </si>
  <si>
    <t>Splošna določila za tesarska dela :</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</si>
  <si>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 Hkrati je potrebno upoštevati tudi sledeče:</t>
  </si>
  <si>
    <t xml:space="preserve">1. Varovalni odri, ki služijo varovanju življenja, izvajalcev ter ostalih na gradbišču se za čas izvajanja ne obračunavajo  posebej, ampak jih je potrebno upoštevati v cenah za enoto posameznih postavk, v kolikor to ni v popisu posebej opisano in označeno. </t>
  </si>
  <si>
    <t xml:space="preserve">2. Amortizacijsko stopnjo opažev in odrov ne glede na dobo za ves čas gradnje na objektu oziroma posamezne faze pri gradnji tudi takrat, kadar je  v posamezni postavki amortizacija določena. </t>
  </si>
  <si>
    <t xml:space="preserve">3. Stroške za morebitne statične presoje stabilnosti, sidranja in preizkuse opažev, delovnih odrov, varovalnih ali pomičnih odrov je vkalkulirati v cene po enoti posameznih postavk.  </t>
  </si>
  <si>
    <t xml:space="preserve">4.  Opaži  morajo biti izdelani po merah iz projekta ali posameznih načrtov z vsemi potrebnimi podporami z vodoravno in diagonalno povezavo tako, da so stabilni in vzdržijo vse obtežbe; površine morajo biti čiste in ravne; Vidni opaž se smatra v primeru ko konstrukcija po razopaževanju ostane neometana.  </t>
  </si>
  <si>
    <t>5. V vseh postavkah tesarskih del je v ceni za enoto mere opažev obvezno zajeti potrebno opaževanje, razopaževanje, čiščenje in mazanje opažev ter zlaganje na primernih deponijah skupaj z vsemi transporti in pomožnimi deli.</t>
  </si>
  <si>
    <t>A4.1</t>
  </si>
  <si>
    <t>Izdelava opaža ab pravokotni preklad, skupaj s potrebnim podpiranjem, opaženje, razopaženje, čiščenje in zlaganje po končanih delih</t>
  </si>
  <si>
    <t>A4.2</t>
  </si>
  <si>
    <t>Izdelava opaža ab horizontalnih zaključnih vezi, s skoblanimi deskami in opažnimi elementi, skupaj s potrebnim podpiranjem, opaženje, razopaženje, čiščenje in zlaganje po končanih delih</t>
  </si>
  <si>
    <t>A4.3</t>
  </si>
  <si>
    <t>Izdelava opaža ab stena stopnišča, skupaj s potrebnim opiranjem, opaženje, razopaženje, čiščenje  in zlaganje po končanih delih</t>
  </si>
  <si>
    <t>A4.4</t>
  </si>
  <si>
    <t>Izdelava opaža ab steber, višine do 4,50 m, skupaj s potrebnim opiranjem, opaženje, razopaženje, čiščenje  in zlaganje po končanih delih</t>
  </si>
  <si>
    <t>A4.5</t>
  </si>
  <si>
    <t>Izdelava opaža ab  stopnic; opaž rame, podesti, čelnih in stranskih stranic,  z vsemi deli z vertikalnimi in horizontalnimi prenosi, opaženje, razopaženje, čiščenje in zlaganje</t>
  </si>
  <si>
    <t>A4.6</t>
  </si>
  <si>
    <t>Izvedba podpiranje HiBond pločevine in nosilcev s stojkami (pred betoniranjem tlačne plošče) skupaj s potrebnim podpiranjem, kasnejšim pospravljanjem, čiščenje  in zlaganje po končanih delih</t>
  </si>
  <si>
    <t>A4.7</t>
  </si>
  <si>
    <t>Izdelava opaža roba ab temeljne plošče dvigalnega jaška, višine 27 cm, skupaj s potrebnim opiranjem; opaženje, razopaženje, čiščenje in zlaganjem po konačnih delih</t>
  </si>
  <si>
    <t>A4.8</t>
  </si>
  <si>
    <t>Izdelava opaža ravne ab strešne plošče nad dvigalnim jaškom, z opažnimi ploščami, vključno z opažem roba plošče h=20 cm, z vsemi deli z vertikalnimi in horizontalnimi prenosi, opaženje, razopaženje, čiščenje in zlaganje. V ceni predvideti odprtino fi 30 za zračenje</t>
  </si>
  <si>
    <t>A4.9</t>
  </si>
  <si>
    <t>Izdelava opaža ab stene dvigalnega jaška, skupaj s potrebnim opiranjem, opaženje, razopaženje, čiščenje  in zlaganje po končanih delih</t>
  </si>
  <si>
    <t>A4.10</t>
  </si>
  <si>
    <r>
      <t xml:space="preserve">Lahki premični odri na železnih stolicah, višine do 2,00 m, odri za pomoč pri izvajanju obrtniških in inštalaterskih del. 
</t>
    </r>
    <r>
      <rPr>
        <i/>
        <sz val="10"/>
        <rFont val="Arial Narrow"/>
        <family val="2"/>
      </rPr>
      <t>Opomba: količina je ocenjena in velja za celoten čas gradnje!</t>
    </r>
  </si>
  <si>
    <t>SKUPAJ TESARSKA DELA</t>
  </si>
  <si>
    <t>A/5.0</t>
  </si>
  <si>
    <t>ZIDARSKA DELA</t>
  </si>
  <si>
    <t>Splošna določila za zidarska dela :</t>
  </si>
  <si>
    <t>Zidarska dela se morajo izvajati po določilih veljavnih tehničnih predpisov in normativov v soglasju z obveznimi standardi.</t>
  </si>
  <si>
    <t>Vgrajeni materiali za ta dela morajo po kvaliteti ustrezati določilom veljavnih tehničnih predpisov in slstandardov.</t>
  </si>
  <si>
    <t>Kvaliteta malt za zidarska dela mora ustrezati določilom veljavnih tehničnih predpisov in standardov.</t>
  </si>
  <si>
    <t>Zidanje z opeko :</t>
  </si>
  <si>
    <t>Splošni pogoji:</t>
  </si>
  <si>
    <t xml:space="preserve">Zidanje mora biti čisto, s pravilno vezavo opeke.Stiki morajo biti dobro zaliti z malto, vrste popolnoma vodoravne, malta pa ne sme </t>
  </si>
  <si>
    <t>biti v debelejšem sloju kot 15 mm. Vse površine morajo biti popolnoma ravne in navpične, odvečna malta iz stikov se mora odst-</t>
  </si>
  <si>
    <t>raniti, dokler je še sveža; Kvaliteta opeke in malte mora ustrezati zahtevam splošnih določil in opisu standardov za zidarska del.</t>
  </si>
  <si>
    <t>Izolacije :</t>
  </si>
  <si>
    <t>Splošni pogoji :</t>
  </si>
  <si>
    <t xml:space="preserve">            - vse izolacije morajo ustrezati splošnim določilom veljavnih tehničnih predpisov, drugih normativov in obveznih standardov</t>
  </si>
  <si>
    <t>A5.1</t>
  </si>
  <si>
    <r>
      <t xml:space="preserve">Izravanava površine betona s cementno rahlo podaljšano malto 1:3 skupaj z vsemi pomožnimi, pripravljalnimi in zaključnimi deli in odri ter vsemi potrebnimi horizontalnimi in vertikalnimi transporti: </t>
    </r>
    <r>
      <rPr>
        <i/>
        <u/>
        <sz val="10"/>
        <rFont val="Arial Narrow"/>
        <family val="2"/>
      </rPr>
      <t>priprava površine za nanos horizontalne hidroizolacije</t>
    </r>
  </si>
  <si>
    <t>A5.2</t>
  </si>
  <si>
    <r>
      <t xml:space="preserve">Izravanava  površine zidov po obodu objekta s predhodno pripravo podlage, izdelava cementnega redkega obrizga in finega ometa s cementno rahlo podaljšano malto 1:3 skupaj z vsemi pomožnimi, pripravljalnimi in zaključnimi deli in odri ter vsemi potrebnimi  horizontalnimi  in vertikalnimi transporti: </t>
    </r>
    <r>
      <rPr>
        <i/>
        <u/>
        <sz val="10"/>
        <rFont val="Arial Narrow"/>
        <family val="2"/>
      </rPr>
      <t>priprava površine za nanos vertikalne hidroizolacije</t>
    </r>
  </si>
  <si>
    <t>A5.3</t>
  </si>
  <si>
    <r>
      <t xml:space="preserve">Kompletna izvedba </t>
    </r>
    <r>
      <rPr>
        <i/>
        <u/>
        <sz val="10"/>
        <rFont val="Arial Narrow"/>
        <family val="2"/>
        <charset val="238"/>
      </rPr>
      <t>horizontalne hidroizolacije temeljnih tal</t>
    </r>
    <r>
      <rPr>
        <sz val="10"/>
        <rFont val="Arial Narrow"/>
        <family val="2"/>
      </rPr>
      <t xml:space="preserve"> z vsemi pomožnimi, pripravljalnimi in zaključnimi deli ter vsemi potrebnimi horizontalnimi in vertikalnimi transporti. Dela izvesti po navodilih proizvajalca. H.I. v sestavi:</t>
    </r>
  </si>
  <si>
    <t>►</t>
  </si>
  <si>
    <t>Nanos hladnega bitumenskega premaza (npr. IBITOL) na suho in brezprašno površino AB konstrukcije, poraba 0,3 l/m2, sušenje premaza 24 ur.</t>
  </si>
  <si>
    <t>Vgradnja dva sloja hidroizolacije proti talni vlagi po celotni horizontalni površini, bitumenski trakovi iz oksidiranega bitumna, v skladu s SIST EN 13969 - TIP A in SIST 1031 (npr. IZOTEM V4 oz IZOTEKT V4), delno-točkovno privarjen na podlago, izdelava 10 cm preklopov v prečni in 15 cm v vzdolžni smeri.</t>
  </si>
  <si>
    <t>A5.4</t>
  </si>
  <si>
    <r>
      <t xml:space="preserve">Kompletna izvedba </t>
    </r>
    <r>
      <rPr>
        <i/>
        <u/>
        <sz val="10"/>
        <rFont val="Arial Narrow"/>
        <family val="2"/>
        <charset val="238"/>
      </rPr>
      <t>vertikalne hidroizolacije</t>
    </r>
    <r>
      <rPr>
        <sz val="10"/>
        <rFont val="Arial Narrow"/>
        <family val="2"/>
      </rPr>
      <t xml:space="preserve"> z vsemi pomožnimi, pripravljalnimi in zaključnimi deli ter vsemi potrebnimi horizontalnimi in vertikalnimi transporti. Dela izvesti po navodilih proizvajalca. H.I. v sestavi:</t>
    </r>
  </si>
  <si>
    <t>Vgradnja dva sloja vertikalne hidroizolacije. Bitumenski trakovi iz oksidiranega bitumna, v skladu s SIST EN 13969 - TIP A in SIST 1031 (npr. IZOTEM V4 oz. IZOTEKT V4),   popolno privariti s podlago. Trak odmerimo na začetek preklopa v horizontali (10 cm). Pričetek varjenja pa začnemo s spodnje strani stene - od zgornjega konca kotne letve proti vrhu stene. Izdelava 10 cm preklopov v prečni in 15 cm v vzdolžni smeri.  S končanjem vertikalne hidroizolacije dokončamo še spoj hidroizolacije: stena-tla, preklop najmanj 10 cm (na EPS kotno letev traku ne varimo).</t>
  </si>
  <si>
    <t>A5.5</t>
  </si>
  <si>
    <t>Nabava,  dobava  in vgradnja toplotne izolacije  deb. 16 cm (8+8 cm, med seboj lepljenje), npr. Fibran XPS300L., kot zaščita vertikalne hidroizolacije, vključno z dodatno zaščito s čepaste folijo (Tefond)  z vsemi pomožnimi, pripravljalnimi in zaključnimi deli ter  vsemi  potrebnimi horizontalnimi in vertikalnimi transporti</t>
  </si>
  <si>
    <t>A5.6</t>
  </si>
  <si>
    <t>Nabava, dobava  in vgradnja KOTNE LETVE 5x5 cm za blažitev ostrega kota na področju prehoda hidroizolacije: tla-stena (preprečevanje ostrega pregiba varilnega traku in posledičnega trganja trakov zaradi zemeljskih posedkov).</t>
  </si>
  <si>
    <t>A5.7</t>
  </si>
  <si>
    <t>Nabava,  dobava  in polaganje toplotne izolacije deb. 30 cm, XPS500L., polaganje na del obsotječega temelja, z vsemi pomožnimi, pripravljalnimi in zaključnimi deli ter  vsemi  potrebnimi horizontalnimi in vertikalnimi transporti</t>
  </si>
  <si>
    <t>A5.8</t>
  </si>
  <si>
    <t>Nabava,  dobava  in polaganje toplotne izolacije deb. 40 cm, XPS500L., polaganje na del obsotječega temelja, z vsemi pomožnimi, pripravljalnimi in zaključnimi deli ter  vsemi  potrebnimi horizontalnimi in vertikalnimi transporti</t>
  </si>
  <si>
    <t>A5.9</t>
  </si>
  <si>
    <t>Nabava,  dobava  in polaganje toplotne izolacije deb. 5 cm, XPS500L., polaganje pod talno ploščo, z vsemi pomožnimi, pripravljalnimi in zaključnimi deli ter  vsemi  potrebnimi horizontalnimi in vertikalnimi transporti</t>
  </si>
  <si>
    <t>A5.10</t>
  </si>
  <si>
    <t>Nabava,  dobava  in vgradnja toplotne izolacije deb. 5 cm, XPS300L., kot dilatacija med obstojčim temeljem in novo tlano ploščo, z vsemi pomožnimi, pripravljalnimi in zaključnimi deli ter  vsemi  potrebnimi horizontalnimi in vertikalnimi transporti</t>
  </si>
  <si>
    <t>A5.11</t>
  </si>
  <si>
    <t>Nabava, dobava in zidanje  predelnih zidov, s porobeton bloketi (Ytong-Xella) deb. 30 cm z YTONG tankoslojno lepilno malto, vključno z vsemi pripravljalnimi, pomožnimi in zaključnimi deli, V in H transporti ter potrebnimi delovnimi odri</t>
  </si>
  <si>
    <t>A5.12</t>
  </si>
  <si>
    <t>Nabava, dobava in zidanje  predelnih zidov, s porobeton bloketi (Ytong-Xella) deb. 20 cm z YTONG tankoslojno lepilno malto, vključno z vsemi pripravljalnimi, pomožnimi in zaključnimi deli, V in H transporti ter potrebnimi delovnimi odri</t>
  </si>
  <si>
    <t>A5.13</t>
  </si>
  <si>
    <t>Izvedba notranjega, tankoslojnega, mikroarmiranega ometa na Ytong zidove v debelini 3-6 mm (Ytong tankoslojni omet), vključno s prednamazom za izravnavo upojnosti (Ytong prednamaz UNI) in vsemi ostalimi potrebnimi deli in materiali. Na stikih različnih materialov (npr. Ytong, beton, itd) potrebno uporabiti armirno mrežico iz steklenih vlaken.Vse po navodilih proizvajalca, vključno z V in H transporti ter potrebnimi delovnimi odri</t>
  </si>
  <si>
    <t>A5.14</t>
  </si>
  <si>
    <t>Kompletna izvedba brušenje ab stopniščne rame s spodnje strani in čelnih stranic, vključno z V in H transporti ter potrebnimi delovnimi odri</t>
  </si>
  <si>
    <t>A5.15</t>
  </si>
  <si>
    <t>Kompletna izvedba brušenje ab stene (stena se kasneje slikopleskarsko obdela), vključno z V in H transporti ter potrebnimi delovnimi odri</t>
  </si>
  <si>
    <t>A5.16</t>
  </si>
  <si>
    <t>Izvedba notranjega, tankoslojnega, mikroarmiranega ometa, kot popravilo poškodovanega ometa na obstoječih stenah, vključno z vsemi ostalimi potrebnimi deli in materiali.Vse po navodilih proizvajalca, vključno z V in H transporti ter potrebnimi delovnimi odri.
Količina ocenjena, obračun po dejanskih količinah. Izvedbo del potrdi nadzornik!</t>
  </si>
  <si>
    <t>A5.17</t>
  </si>
  <si>
    <t>Izvedba notranjega, tankoslojnega, mikroarmiranega ometa kot popravilo okenskih in vrantih špalet po odstranitvi obsotječega stavbnega pohištva, vključno z vsemi ostalimi potrebnimi deli in materiali.Vse po navodilih proizvajalca, vključno z V in H transporti ter potrebnimi delovnimi odri.
Količina ocenjena, obračun po dejanskih količinah. Izvedbo del potrdi nadzornik!</t>
  </si>
  <si>
    <t>A5.18</t>
  </si>
  <si>
    <t xml:space="preserve">Kompletna dobava in polaganje toplotne izolacije na ab strešno ploščo (podstrešje):
- parna zapora
- filc iz mineralne volne tipa KI Unifit 032 14,00 + 16,00 cm, 
-paropropustna folija
z vsemi pomožnimi, pripravljalnimi in zaključnimi  deli  in odri ter  vsemi  potrebnimi horizontalnimi in vertikalnimi transporti   </t>
  </si>
  <si>
    <t>A5.19</t>
  </si>
  <si>
    <t xml:space="preserve">Kompletna dobava in oblaganje poševne strehe s toplotno izolacijo:
 - parna zapora
- mehka mineralna toplotna izolacija - filc (λmax = 0,032 w/mk), tipa ki unifit 032 ali ekvivalentno debelina 16,00 cm, med špirovci
- trda mineralna toplotna izolacija (tlačna trdnost cs(10) ≥ 50kpa, λmax = 0,036 w/mk) tipa ki smartroof thermal ali ekvivalentno debelina 14,00 cm
- trda mineralna toplotna izolacija (tlačna trdnost cs(10) ≥ 70kpa, λmax = 0,038 w/mk) tipa ki smartroof top ali ekvivalentno debelina 14,00 cm, 
z vsemi pomožnimi, pripravljalnimi in zaključnimi  deli  in odri ter  vsemi  potrebnimi horizontalnimi in vertikalnimi transporti   </t>
  </si>
  <si>
    <t>A5.20</t>
  </si>
  <si>
    <t>Dolbljenje kanalov v porobeton stenah za vgraditev raznih ventilacijskih cevi. Količina ocenjena</t>
  </si>
  <si>
    <t>A5.21</t>
  </si>
  <si>
    <t>Zidarska obdelava porobeton sten po prehodno izdolbljenih kanalih instalacijskih razvodov, špric in groba zidarska obdelava  izdolbljenih  kanalov  v  stenah. Količina cenjena!</t>
  </si>
  <si>
    <t>A5.22</t>
  </si>
  <si>
    <t>Vzidave in zidarske obdelave elektro omaric, razdelilcev, hidrantnih  omar, vodomerov,  regulacijskih  in  tehnoloških naprav do velikosti 1,00 m2. Količina ocenjena!</t>
  </si>
  <si>
    <t>kos</t>
  </si>
  <si>
    <t>A5.23</t>
  </si>
  <si>
    <t>Sprotno čiščenje gradbišča med izvajanjem vseh del ter zaključno čiščenje, kompletno z odstranitvijo odpadkov iz objekta ter transportom iz delovišča v stalni depo. Upoštevati čiščenje stavbnega pohištva - okna. 
Obračun po 1x tlorisni površini objekta.</t>
  </si>
  <si>
    <t>A5.24</t>
  </si>
  <si>
    <t>Razna gradbena pomoč v delu pri obrtniških in instalacijskih delih ter razna nepredvidena in dodatna dela. Obračun izvršiti na podlagi efektivnih ur po predhodnem vpisu nadzornega organa v gradbeni dnevnik, ocena števila ur</t>
  </si>
  <si>
    <t>SKUPAJ ZIDARSKA DELA</t>
  </si>
  <si>
    <t>A/6.0</t>
  </si>
  <si>
    <t>FASADERSKA DELA</t>
  </si>
  <si>
    <t>Splošna določila za fasaderska dela :</t>
  </si>
  <si>
    <r>
      <t>OPOMBA:</t>
    </r>
    <r>
      <rPr>
        <sz val="9"/>
        <rFont val="Arial Narrow"/>
        <family val="2"/>
      </rPr>
      <t xml:space="preserve">  Za dopustna odstopanja za pravokotnost in površinsko ravnost fasade veljajo določila po DIN 18202. V ceni upoštevati vse zaključke na obodnih zidovih in stikih različnih materialov ter vse potrebne kotnike, odkapne robove, bandaže in dodatne ojačitve pri odprtinah.</t>
    </r>
  </si>
  <si>
    <t>1. Izvajalec pred pričetkom del preveri ravnost površine in njeno tolerančno območje, stanje površine (vlažnost, čistost, homogenost podlage, mastni madeži…) ter napake pred pričetkom del odpraviti.</t>
  </si>
  <si>
    <t xml:space="preserve">2. Izolacija fasade mora ustrezati sledečim parametrom in standardom: SIST EN 12667 (toplotna prevodnost), SIST EN 13501 (odziv na ogenj), SIST EN 1609 in 12087 (vodovpojnost), SIT EN 12086 (difuzijska upornost vodni pari) in DIN 4102/T17 (tališče). Pred pričetkom mora izvajalec uskladiti detajle pritrjevanja odkapnih obrob in razne preboje na fasadi. </t>
  </si>
  <si>
    <t>OBVEZNO JE POTREBNO KONTROLIRATI SESTAVE PO POSAMEZNIH POSTAVKAH V "SESTAVAH KONSTRUKCIJ", KI SO MERODAJNE ZA IZDELAVO PONUDBE!</t>
  </si>
  <si>
    <t>A6.1</t>
  </si>
  <si>
    <t xml:space="preserve">Kompletna dobava cevi in postavitev ter kasnejša demontaža fasadnega odra iz H ali cevnih elementov, višine do 10.00 m za izvedbo fasade brez zaščitne ponjave z vsemi potrebnimi vertikalnimi in horizontalnimi prehodi na posamezne delovne platoje, varnostnimi ograjami in potrebnimi sidri, pod oder se položi folija ali filc, da se lepilo ali zaključni sloj ne prime na asfalt oz. finalni zunanji tlak, v ceno zajeti tudi končno čiščenje, postavitev vseh začasnih prehodov in morebitnih lovilnih odrov v kolikor je potrebno. </t>
  </si>
  <si>
    <t>A6.2</t>
  </si>
  <si>
    <r>
      <t>Doplačilo za napenjanje zaščitne ponjave po fasadnem odru: ponjava služi varnostnemu namenu za protiprašno zaščito, preprečuje padanje predmetov in omogoča nemoten potek dela izvajalcem;</t>
    </r>
    <r>
      <rPr>
        <b/>
        <i/>
        <sz val="9"/>
        <rFont val="Arial Narrow"/>
        <family val="2"/>
        <charset val="238"/>
      </rPr>
      <t xml:space="preserve"> </t>
    </r>
    <r>
      <rPr>
        <b/>
        <i/>
        <u/>
        <sz val="9"/>
        <rFont val="Arial Narrow"/>
        <family val="2"/>
        <charset val="238"/>
      </rPr>
      <t>izdela se jo na zahtevo nadzora ali investitorja!</t>
    </r>
  </si>
  <si>
    <t>A6.3</t>
  </si>
  <si>
    <t>Kompletna dobava materiala in izdelava fasade,  skupaj s pritrdilnim in veznim materialom z vsemi pomožnimi, pripravljalnimi in zaključnimi deli in odri ter vsemi potrebnimi horizontalnimi in vertikalnimi transporti</t>
  </si>
  <si>
    <t>Glej detajle in fasadne pasove!</t>
  </si>
  <si>
    <t>Sestava fasadne obloge:</t>
  </si>
  <si>
    <t>►lepilo toplotnoizolacijske obloge</t>
  </si>
  <si>
    <t>►toplotna izolacija iz mineralne volne za kontaktne fasade z enostrnskim silikatnim obrizgom, tipa ki smartwall n c1, (λmax=0,034 w/mk, razplastna trdnost ≥ 7,5 kpa) debeline 20,00 cm</t>
  </si>
  <si>
    <t>►dvodelna plastična razcepna sidra</t>
  </si>
  <si>
    <t>►osnovni omet - spodnji in zgornji sloj</t>
  </si>
  <si>
    <t>►armaturna mrežica</t>
  </si>
  <si>
    <t>►osnovni armirni sloj +  vremensko odporen pastozni zaključni omet s silikonskim vezivom in funkcionalnim  vezivom za hitro sušenje, tipa baumit startop barvni odtenek določi projektant na osnovi barvne karte proizvajalca</t>
  </si>
  <si>
    <t>A6.4</t>
  </si>
  <si>
    <t>Kompletna dobava materiala in izdelava fasade - XPS obloga podometne alu kasete žaluzij deb. 7 cm,  skupaj s pritrdilnim in veznim materialom z vsemi pomožnimi, pripravljalnimi in zaključnimi deli in odri ter vsemi potrebnimi horizontalnimi in vertikalnimi transporti</t>
  </si>
  <si>
    <t>►toplotna izolacija XPS 300 debeline 5,00 cm</t>
  </si>
  <si>
    <t>A6.5</t>
  </si>
  <si>
    <r>
      <t xml:space="preserve">Kompletna izdelava </t>
    </r>
    <r>
      <rPr>
        <b/>
        <i/>
        <u/>
        <sz val="10"/>
        <color indexed="8"/>
        <rFont val="Arial Narrow"/>
        <family val="2"/>
      </rPr>
      <t>podstavka fasade (cokel)</t>
    </r>
    <r>
      <rPr>
        <sz val="10"/>
        <color indexed="8"/>
        <rFont val="Arial Narrow"/>
        <family val="2"/>
      </rPr>
      <t>, vključno z vsemi pomožnimi deli in materiali.</t>
    </r>
  </si>
  <si>
    <t>Sestava obloge fasadnega podstavka:</t>
  </si>
  <si>
    <t>►toplotno izolacijska obloga XPS 300 16,00 cm (8,00 + 8,00 cm, med seboj lepljenje)</t>
  </si>
  <si>
    <t>►zaključni sloj - kot npr. kulirplast (po izbiri investitorja)</t>
  </si>
  <si>
    <t>A6.6</t>
  </si>
  <si>
    <r>
      <t xml:space="preserve">Kompletna izdelava </t>
    </r>
    <r>
      <rPr>
        <sz val="10"/>
        <color indexed="8"/>
        <rFont val="Arial Narrow"/>
        <family val="2"/>
        <charset val="238"/>
      </rPr>
      <t>zaključek fasadnega zaključnega sloja na okenskemu profilu s profilom ETEG</t>
    </r>
  </si>
  <si>
    <t>SKUPAJ FASADERSKA DELA</t>
  </si>
  <si>
    <t>B./</t>
  </si>
  <si>
    <t>B/1.0</t>
  </si>
  <si>
    <t>KROVSKO KLEPARSKA DELA</t>
  </si>
  <si>
    <t>Splošna določila za krovska dela :</t>
  </si>
  <si>
    <t>Pri izvajanju krovskih del je upoštevati vsa pripravljalna dela, pomožna dela zaključna dela. Hkrati je potrebno tudi upoštevati:</t>
  </si>
  <si>
    <t>1. Vse lesene konstrukcije morajo biti izvršene strokovno pravilno, po obstoječih tehničnih predpisih.</t>
  </si>
  <si>
    <t>2. Vse vgrajene lesene konstrukcije morajo biti površinsko obdelane in zaščitene pred gnitjem, delovanjem vlage in mrčesom.</t>
  </si>
  <si>
    <t>3. V ceni vseh postavk je zajeti vsa dela, ves osnovni, pritrdilni in tesnilni material, vse prenose, finalno obdelavo, z robnimi zaključki in po navodilih proizvajalca materiala vse za gotovo vgrajene elemente. Vse mere je preveriti na licu mesta.</t>
  </si>
  <si>
    <t>4. V ceni vseh postavk je zajeti vse potrebne delovne odre.</t>
  </si>
  <si>
    <t>5. Izvedba detajlov po projektni dokumentaciji in priporočilih proizvajalcev.</t>
  </si>
  <si>
    <t>Splošna določila za  kleparska dela:</t>
  </si>
  <si>
    <t>Pri izvajanju kleparskih del je upoštevati vsa pripravljalna dela, pomožna dela zaključna dela. Hkrati je potrebno tudi upoštevati:</t>
  </si>
  <si>
    <t xml:space="preserve">1. Varovalni odri, ki služijo varovanju življenja, izvajalcev ter ostalih na gradbišču in niso posebej navedena v tem popisu (glej tesraska dela - opaži in odri) se za čas izvajanja ne obračunavajo  posebej, ampak jih je potrebno upoštevati v cenah za enoto posameznih postavk, v kolikor to ni v popisu posebej opisano in označeno. </t>
  </si>
  <si>
    <t>2. Krovci in kleparji na strehi morajo biti zavarovani v skladu z predpisi in zakonom o Varstvu pri delu (vsa varovala, ki služijo za uporabo osebne zaščitne opreme v skladu z SIST EN 354, SIST EN 355, SIST EN 360, SIST EN 362 in Zakonom o varstvu in zdravju pri delu.).</t>
  </si>
  <si>
    <t xml:space="preserve">3. Obložene površine morajo biti vertikalno in horizontalno ravne s finalno obdelanimi robovi na stikih sten in na vogalih. </t>
  </si>
  <si>
    <t>4. Vse detajle vgrajenih elementov in detajle izvedbe pisno potrdi arhitekt!</t>
  </si>
  <si>
    <t>B1.1</t>
  </si>
  <si>
    <t xml:space="preserve">Kompletna izvedba krajšanje obstoječih špirovcev na ustrezno dolžino, z vsemi pomožnimi, pripravljalnimi in zaključnimi  deli  in odri ter  vsemi  potrebnimi horizontalnimi in vertikalnimi transporti   </t>
  </si>
  <si>
    <t>B1.2</t>
  </si>
  <si>
    <t>Dobava in montaža lesenega kosmatega opaža debeline 24 mm na obstoječe špirovce ostrešja. Opaž zaščiten proti insektom.</t>
  </si>
  <si>
    <t>B1.3</t>
  </si>
  <si>
    <t xml:space="preserve">Dobava in polaganje rezervne kritine - visokodifuzijske folije. Polaganje na lesen opaž. Folijo položiti v skladu z navodili proizvajalca, komplet zvsemi pomožnimi deli in prenosi. </t>
  </si>
  <si>
    <t>B1.4</t>
  </si>
  <si>
    <t>Dobava in montaža letev poševne strešne konstrukcije za pokrivanje s strešno kritino. Letvanje z letvami 4/4 cm na razmaku 30,5-33,5 cm (odvisno od tipa strešne kritine). Letvanje izvesti v skladu z navodili proizvajalca, komplet z vsemi pomožnimi deli in prenosi.</t>
  </si>
  <si>
    <t>B1.5</t>
  </si>
  <si>
    <t>Dobava in montaža letev vzdolžno na špirovce poševne strehe za izvedbo zračnega sloja. Minimalna višina letev - zračnega sloja je 5 cm. Letvanje z letvami - morali 5/8cm. Komplet z vsemi pomožnimi deli in prenosi.</t>
  </si>
  <si>
    <t>B1.6</t>
  </si>
  <si>
    <t>Dobava in pokrivanje strešine s trapezno pločevinasto strešno kritino t35 barva ral 3009 oz. po vzorcu obstoječe kritine šole. Strešnik pokriti v skladu z navodili proizvajalca. Komplet z vsemi obrobami in zaključki, z vsemi pomožnimi deli in prenosi.</t>
  </si>
  <si>
    <t>B1.7</t>
  </si>
  <si>
    <t>Dobava in montaža veternih desk širine max 20 cm.</t>
  </si>
  <si>
    <t>B1.8</t>
  </si>
  <si>
    <t>Dobava in montaža krajnikov kot zaključek strehe.
Krajnik sestavljen iz dveh delov (krajnik + zaključna ploščica).
Krajnik v enaki barvi kot trapezna pločevinasta kritina.</t>
  </si>
  <si>
    <t>B1.9</t>
  </si>
  <si>
    <t>Dobava in montaža linijskih snegolovov</t>
  </si>
  <si>
    <t>B1.10</t>
  </si>
  <si>
    <t>Dobava in montaža Alu varovalna mrežica 100 mm (rola 5 m) tipske varovalne mrežice za ptiče. Mrežica širine 100 mm se montira po celotni dolžini kapne linije in onemogoča vstop ptičem, mrčesu ipd. v zračni sloj za zračenje opeke.</t>
  </si>
  <si>
    <t>B1.11</t>
  </si>
  <si>
    <t xml:space="preserve">Kompletna izdelava, dobava in montaža odkapne pločevine na stiku stene z novo strešno kritino r.š.20 cm, pločevina barvana kot strešna kritina, pločevine debeline min. 0,70 mm, skupaj z vsemi pomožnimi, pripravljalnimi in zaključnimi deli in odri ter vsemi potrebnimi horizontalnimi in vertikalnimi transporti. </t>
  </si>
  <si>
    <t>B1.12</t>
  </si>
  <si>
    <t xml:space="preserve">Kompletna izdelava, dobava in oblaganje atike s toplotno izolacijo XPS 300 deb. 5 cm, skupaj z vsemi pomožnimi, pripravljalnimi in zaključnimi deli in odri ter vsemi potrebnimi horizontalnimi in vertikalnimi transporti. </t>
  </si>
  <si>
    <t>B1.13</t>
  </si>
  <si>
    <t xml:space="preserve">Kompletna izdelava, dobava in montaža atične zaključne kape iz plastificirane pločevine debeline min. 0,70 mm, na ustrezni kovinski podkonstrukciji pritrjevanje brez vidnih vijakov, stikovanje posameznih elementov z dvojnim pokončnim kleparskim zgimob, kovičenje ni dovoljeno, skupaj z vsemi pomožnimi, pripravljalnimi in zaključnimi deli in odri ter vsemi potrebnimi horizontalnimi in vertikalnimi transporti. </t>
  </si>
  <si>
    <t>B1.14</t>
  </si>
  <si>
    <t>Kompletna izdelava, dobava in montaža žleba, polkrožne oblike, z  vsemi preddeli, pritrjevanjem kljuk in ostalimi pomožnimi deli. 
Pločevina: AL-barvana</t>
  </si>
  <si>
    <t>B1.15</t>
  </si>
  <si>
    <t>Kompletna izdelava, dobava in montaža vertikalnih odtočnih cevi okrogle oblike premera 11 cm z vsemi preddeli, objemkami, pritrjevanjem kljuk z izvedbo priključka na odtočno cev in peskolov in ostalimi pomožnimi deli. 
Pločevina: AL-barvana</t>
  </si>
  <si>
    <t>B1.16</t>
  </si>
  <si>
    <t>Dobava in montaža kotličkov.
Pločevina: AL-barvana</t>
  </si>
  <si>
    <t>B1.17</t>
  </si>
  <si>
    <t>Kompletna izdelava, dobava in montaža žlote r.š. 100 cm (ogrevana), z  vsemi preddeli, pritrjevanjem kljuk in ostalimi pomožnimi deli. 
Pločevina: AL-barvana</t>
  </si>
  <si>
    <t>B1.18</t>
  </si>
  <si>
    <t>SKUPAJ KROVSKO KLEPARSKA DELA</t>
  </si>
  <si>
    <t>B/2.0</t>
  </si>
  <si>
    <t>KLJUČAVNIČARSKA DELA</t>
  </si>
  <si>
    <t>B2.1</t>
  </si>
  <si>
    <t>Kompletna izdelava, dobava in montaža JEKLENE KONSTRUKCIJE, skupaj s pritrdilnim materialom, z vsemi pomožnimi, pripravljalnimi in zaključnimi deli in odri ter vsemi potrebnimi horizontalnimi in vertikalnimi transporti. 
Konstrukcijsko jeklo je kvalitete  S355J2, vijaki so kvalitete 8.8 in 10.9, zvari so II.kvalitete!
Delavniške načrte naredi izbrani izvajalec.
Izdelavo in montažjo jeklene konstrukcije je potrebno opraviti v skladu s SIST EN 1090-2, zahtevani razred naj bo EXC2. 
Požarna zaščita se izvede v skladu z Načrtom požarne varnosti.
AKZ se izvede v skladu z elaboratom AKZ (C2-H), ki ga izdela izbrani izvajalec.</t>
  </si>
  <si>
    <t>B2.2</t>
  </si>
  <si>
    <t xml:space="preserve">Kompletna izdelava, dobava in montaža HI BOND_55.750 t=1.00 pločevine, skupaj s pritrdilnim materialom, z vsemi pomožnimi, pripravljalnimi in zaključnimi deli in odri ter vsemi potrebnimi horizontalnimi in vertikalnimi transporti. </t>
  </si>
  <si>
    <t>B2.3</t>
  </si>
  <si>
    <t xml:space="preserve">Kompletna izdelava, dobava in montaža steklen nadstrešek: steklen konzolni nadstrešek z nerjavnimi jeklenimi nosilci lepljeno kaljeno steklo 2x10,00 mm, skupaj s pritrdilnim materialom, z vsemi pomožnimi, pripravljalnimi in zaključnimi deli in odri ter vsemi potrebnimi horizontalnimi in vertikalnimi transporti. </t>
  </si>
  <si>
    <t>a)</t>
  </si>
  <si>
    <t>dim. 400/100 cm</t>
  </si>
  <si>
    <t>b)</t>
  </si>
  <si>
    <t>dim. 200/100 cm</t>
  </si>
  <si>
    <t>B2.4</t>
  </si>
  <si>
    <t>Kompletna dobava in montaža vgradni predpražnik 150/130 cm, kot npr. EMCO ali enakovredno; v ceni upoštevati predhodno vgradnjo RF okvirja</t>
  </si>
  <si>
    <t>B2.5</t>
  </si>
  <si>
    <t xml:space="preserve">Kompletna izdelava, dobava in montaža ograje na stopnicah, lepljeno kaljeno steklo 2x10,00 mm, skupaj s pritrdilnim materialom, z vsemi pomožnimi, pripravljalnimi in zaključnimi deli in odri ter vsemi potrebnimi horizontalnimi in vertikalnimi transporti. </t>
  </si>
  <si>
    <t>B2.6</t>
  </si>
  <si>
    <t xml:space="preserve">Kompletna izdelava, dobava in montaža INOX ročaja na stopnicah, skupaj s pritrdilnim materialom, z vsemi pomožnimi, pripravljalnimi in zaključnimi deli in odri ter vsemi potrebnimi horizontalnimi in vertikalnimi transporti. </t>
  </si>
  <si>
    <t>SKUPAJ KLJUČAVNIČARSKA DELA</t>
  </si>
  <si>
    <t>B/3.0</t>
  </si>
  <si>
    <t>MIZARSKA DELA</t>
  </si>
  <si>
    <t>Splošna določila za mizarska dela:</t>
  </si>
  <si>
    <t>Pri izvajanju del je upoštevati vsa pripravljalna dela, pomožna dela zaključna dela. Hkrati je potrebno tudi upoštevati:</t>
  </si>
  <si>
    <t xml:space="preserve">1. V ceno za enoto mere morajo biti vračunani stroški za izdelavo delavniških načrtov ter detajlov za izvedbo posameznih konstrukcijskih elementov in izdelava predizmer na objektu.  </t>
  </si>
  <si>
    <t>2. Pred izdelavo izdelkov, je potrebno izdelati vzorčni kos, ki ga pisno potrdi investitor.</t>
  </si>
  <si>
    <t>B3.1</t>
  </si>
  <si>
    <t xml:space="preserve">Kompletna nabava, dobava in montaža </t>
  </si>
  <si>
    <t>sanitarna kabina SK1 - prostor P.10</t>
  </si>
  <si>
    <t>dim (cm) 454/180</t>
  </si>
  <si>
    <t xml:space="preserve"> - okvir in krilo:  sanitarno vratno krilo in pregradne stene iz kompakt plošč tipa MAX ali podobno
                          temno siva barva (grafit)
                          nosilna konstrukcija iz nerjavne brušene kovine  stena dvignjena od tal za 15,00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</si>
  <si>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B3.2</t>
  </si>
  <si>
    <t>sanitarna kabina SK2 - prostor P.10</t>
  </si>
  <si>
    <t>dim (cm) 297/180</t>
  </si>
  <si>
    <t xml:space="preserve"> - okvir in krilo:  sanitarno vratno krilo in pregradne stene iz kompakt plošč tipa MAX ali podobno
                          temno siva barva (grafit)
                          nosilna konstrukcija iz nerjavne brušene kovine   stena dvignjena od tal za 15,00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</si>
  <si>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B3.3</t>
  </si>
  <si>
    <t>sanitarna kabina SK3 - prostor P.10</t>
  </si>
  <si>
    <t xml:space="preserve"> - okvir in krilo:  sanitarno vratno krilo in pregradne stene iz kompakt plošč tipa MAX ali podobno
                          temno siva barva (grafit)
                          nosilna konstrukcija iz nerjavne brušene kovine   stena dvignjena od tal za 15,00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</si>
  <si>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B3.4</t>
  </si>
  <si>
    <t>sanitarna kabina SK4 - prostor P.11</t>
  </si>
  <si>
    <t>dim (cm) 135/180</t>
  </si>
  <si>
    <t>B3.5</t>
  </si>
  <si>
    <t>sanitarna kabina SK5 - prostor P.11</t>
  </si>
  <si>
    <t>dim (cm) 302/180</t>
  </si>
  <si>
    <t xml:space="preserve"> - okvir in krilo:  sanitarno vratno krilo in pregradne stene iz kompakt plošč tipa MAX ali podobno
                          temno siva barva (grafit)
                          nosilna konstrukcija iz nerjavne brušene     stena dvignjena od tal za 15,00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</si>
  <si>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B3.6</t>
  </si>
  <si>
    <t>sanitarna kabina SK6 - prostor P.11</t>
  </si>
  <si>
    <t>dim (cm) 226/180</t>
  </si>
  <si>
    <t xml:space="preserve"> - okvir in krilo:  sanitarno vratno krilo in pregradne stene iz kompakt plošč tipa MAX ali podobno
                          temno siva barva (grafit)
                          nosilna konstrukcija iz nerjavne brušene kovine stena dvignjena od tal za 15,00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</si>
  <si>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B3.7</t>
  </si>
  <si>
    <t>sanitarna kabina SK7 - prostor P.38</t>
  </si>
  <si>
    <t>dim (cm) 152 + 184/180</t>
  </si>
  <si>
    <t>B3.8</t>
  </si>
  <si>
    <t>sanitarna kabina SK8 - prostor P.38</t>
  </si>
  <si>
    <t>dim (cm) 322/180</t>
  </si>
  <si>
    <t xml:space="preserve"> - okvir in krilo:  sanitarno vratno krilo in pregradne stene iz kompakt plošč tipa MAX ali podobno
                          temno siva barva (grafit)
                          nosilna konstrukcija iz nerjavne brušene kovine
                          stena dvignjena od tal za 15,00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</si>
  <si>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B3.9</t>
  </si>
  <si>
    <t>sanitarna kabina SK9 - prostor P.39</t>
  </si>
  <si>
    <t>dim (cm) 274/180</t>
  </si>
  <si>
    <t xml:space="preserve"> - okvir in krilo:  sanitarno vratno krilo in pregradne stene iz kompakt plošč tipa MAX ali podobno
                          temno siva barva (grafit)
                          nosilna konstrukcija iz nerjavne brušene kovine
                          stena dvignjena od tal za 15,00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</si>
  <si>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B3.10</t>
  </si>
  <si>
    <t>sanitarna kabina SK10 in SK10a - prostor N.10</t>
  </si>
  <si>
    <t>dim (cm)162/180 + 60/120</t>
  </si>
  <si>
    <t xml:space="preserve"> - okvir in krilo:  sanitarno vratno krilo in pregradne stene iz kompakt plošč tipa MAX ali podobno
                          temno siva barva (grafit)
                          nosilna konstrukcija iz nerjavne brušene kovine
                          stena dvignjena od tal za 15,00 cm 
                          sanitarna pregradna stena pisoarja iz kompakt plošč tipa MAX ali podobno
                          temno siva barva (grafit)
                          nosilna konstrukcija iz nerjavne brušene kovine
                          stena dvignjena od tal za 25,00 cm 
- zasteklitev: /
- odpiranje: enokrilno
- okovje: kvalitetno standardizirano nerjavno okovje za enokrilna vrata, dvojna nasadila
- oprema: vratni odbojnik, alu ročaj - bunka, zapah na notranji strani z indikatorjem zasedenosti
- opombe: podane svetle odprtine, vse mere preveriti na objektu, brez praga
                  obvezni atesti v skladu z zakonodajo, 
                  v ponudbi je potrebno zajeti ves potreben material za vgradnjo in zaključni material
                     vključno z zidarsko obdelavo morebitnih poškodb na površinah ob montaži</t>
  </si>
  <si>
    <t>B3.11</t>
  </si>
  <si>
    <t>sanitarna kabina SK11 - prostor N.11</t>
  </si>
  <si>
    <t>dim (cm) 184/180</t>
  </si>
  <si>
    <t>SKUPAJ MIZARSKA DELA</t>
  </si>
  <si>
    <t>B/4.0</t>
  </si>
  <si>
    <t>STAVBNO POHIŠTVO</t>
  </si>
  <si>
    <t>Splošna določila za stavbno pohištvo:</t>
  </si>
  <si>
    <t xml:space="preserve">SPLOŠNI OPIS ALU STAVBNEGA POHIŠTVA </t>
  </si>
  <si>
    <t>Izdelava, dobava in montaža aluminijastega stavbnega pohištva iz sistema ALU-K. Uporaba tehnično sistemske rešitve opisane v nadaljevanju po posameznih postavkah in karakteristikah  proizvajalca sistema ALU-K za vse vgrajene elemente. Proizvod mora biti izdelan po navodilih proizvajalca, skladno s sistemskimi priročniki in skladno z veljavnimi harmoniziranimi standardi. 
Profili s prekinjenim termičnim mostom morajo imeti ustrezen atest spajanja termičnih lamel iz poliamida zaradi statične stabilnosti profila. 
Zaključki na gradbene elemente, morajo biti izvedeni, znotraj paro-nepropustni, zunaj pa paro-propustni in vodotesni (izvedeni po smernicah RAL montaže, proizvajalca kot na primer 
sistema: ISO-CHEMIE GmbH).
Površinska obdelava profilov mora imeti:
- pri prašnem barvanju certifikat » QUALICOAT «, 
- pri eloksiranju certifikat » QUALANOD «, 
- pred neugodnimi vremenskimi pogoji, pa certifikat » QUALICOAT  SEASIDE «.
V ceni vseh postavk, morajo biti zajeta vsa dela, dobava in montaža, osnovni material, steklo, pritrdilni in tesnilni material, okovje, zapiralno okovje ter material za vse zaključke. Izvajalec mora vse mere preveriti na licu mesta in izdelati ustrezno tehnično dokumentacijo in delavniške risbe v skladu z dogovorom s projektantom.</t>
  </si>
  <si>
    <r>
      <rPr>
        <b/>
        <sz val="9"/>
        <rFont val="Arial Narrow"/>
        <family val="2"/>
        <charset val="238"/>
      </rPr>
      <t xml:space="preserve">Splošni opis alu stavbnega pohištva na objektu
</t>
    </r>
    <r>
      <rPr>
        <sz val="9"/>
        <rFont val="Arial Narrow"/>
        <family val="2"/>
        <charset val="238"/>
      </rPr>
      <t xml:space="preserve">Okenski sistem ALU-K - TIP -77IW
Serija predstavlja sistem s povečano toplotno prehodnostjo, zaradi uporabe novih 39mm ojačanih poliamidnih lamel, ter dodatnih izolacijskih vložkov. Izbrana rešitev omogoča zmanjšanje konvekcijskega gibanja zraka v notranjosti profilov, kar omogoča sistemu odlične in zanesljive termično-akustične lastnosti. Sistem ima globino profilov okvirja 77 mm, krilo je na zunanji strani poravnano z okvirjem, na notranji je prekrito in ima globino 87 mm. 
Sistem omogoča vgradnjo stekel debeline od 24, do 50mm na fiksnih delih in debeline 28 do 50mm na krilnih delih. 
Sistem ima centralno tesnilo, notranje pripirno tesnilo in dve steklitveni tesnili (statična in dinamična) iz elastomera EPDM.
Profili so izdelani iz primarne aluminijeve zlitine EN AW-6060 (UNI EN 755-2) statične stabilnosti T5.
Osnovne karakteristike oken tipa 77IW:
- Povprečna vrednost toplotne prehodnosti profilov Uf  je od 1,1W/m²K, izračun v skladu z EN 10077-2,
- Skupni izračun - Uw = 0,9 W/m²K, za enokrilno okno, dimenzij 1530 x 1480mm in izolacijskim steklom Ug = 0,5 W/m²K (warm edge-topli rob), psi 0,05 W/mK, izračun v skladu z EN 10077-1,
- Akustični parametri Rw = do 47dB(-2; -6), poročilo o preizkusu
- prepustnost zraka razred 4.
- Vodotesnost E1200, 
- Odpornost proti vetru C5.
Proizvod mora biti skladen s harmoniziranim standardom EN 14351-1 I.del in izpolnjena zahteva za označitev izdelka s CE znakom. 
Površinska obdelava profilov mora imeti: 
- prašna barva po izboru projektanta RAL___, ustrezen certifikat »QUALICOAT«, 
- pri eloksiranju certifikat »QUALANOD«, 
- pred neugodnimi vremenskimi pogoji, pa certifikat » QUALICOAT  SEASIDE «.
</t>
    </r>
    <r>
      <rPr>
        <b/>
        <sz val="9"/>
        <rFont val="Arial Narrow"/>
        <family val="2"/>
        <charset val="238"/>
      </rPr>
      <t xml:space="preserve"> </t>
    </r>
  </si>
  <si>
    <r>
      <rPr>
        <b/>
        <sz val="9"/>
        <rFont val="Arial Narrow"/>
        <family val="2"/>
        <charset val="238"/>
      </rPr>
      <t xml:space="preserve">Vratni sistem ALU-K , TIP – 77ID 
</t>
    </r>
    <r>
      <rPr>
        <sz val="9"/>
        <rFont val="Arial Narrow"/>
        <family val="2"/>
        <charset val="238"/>
      </rPr>
      <t>Profili so toplotno izolirani z uporabo 39mm posebnih toplotnih mostov iz poliamida, ki povečajo njeno stabilnost in trdnost. Okvir ima globino 77mm, krilo je na zunanji strani poravnano z okvirjem, na notranji je prekrito in ima globino 77mm. Sistem omogoča doseganje boljših statičnih tesnilnih in termično-akustičnih značilnosti. Poleg tega nam s pomočjo posebnih profilov in okovja, zagotavlja tudi varnost pred vlomom. Sistem ima centralno tesnilo, notranje pripirno tesnilo in dve steklitveni tesnili(statična in dinamična)  iz elastomera EPDM.
Steklo se pritrdi ravnimi ali zaobljenimi steklitvenimi letvicami, notranjimi in zunanjimi tesnili. Zunanje tesnilo je neprekinjeno po celotnem obodu, vključno z vogali.
Osnovne karakteristike vrat 77ID
- Povprečna vrednost toplotne prehodnosti profilov Uf je od 1,3W/m²K, tehnično poročilo
- Skupni izračun - Uw = od 1,0 W/m²K, za enokrilno vrata, dimenzij 1530 x 2180mm, z izolacijskim steklom Ug = 0,5 W/m²K (warm edge-topli rob). psi 0,05 W/mK in pragom, izračun v skladu z EN 10077-1, 
- Prepustnost zraka razred 4.
- Vodotesnost E1200, 
- Odpornost proti vetru C5.
Profili so izdelani iz primarne aluminijeve zlitine EN AW-6060 (UNI EN 755-2) statične stabilnosti T5. 
Proizvod mora biti skladen s harmoniziranim standardom EN 14351-1. I.del in izpolnjena zahteva za označitev izdelka s CE znakom. 
Površinska obdelava profilov mora imeti: 
- prašna barva po izboru projektanta RAL___, ustrezen certifikat »QUALICOAT«, 
- pri eloksiranju certifikat »QUALANOD«, 
- pred neugodnimi vremenskimi pogoji, pa certifikat » QUALICOAT  SEASIDE «.</t>
    </r>
  </si>
  <si>
    <r>
      <rPr>
        <b/>
        <sz val="9"/>
        <rFont val="Arial Narrow"/>
        <family val="2"/>
        <charset val="238"/>
      </rPr>
      <t xml:space="preserve">Okenski in vratni sistem ALU-K TIP - 55N
</t>
    </r>
    <r>
      <rPr>
        <sz val="9"/>
        <rFont val="Arial Narrow"/>
        <family val="2"/>
        <charset val="238"/>
      </rPr>
      <t>Sistem brez prekinjenega termičnega mostu (hladna profilacija), ki ima globino profila okvirja in vratnega krila z dvojnim prekritjem 55mm ter globino okenskega krila s centralnim tesnilom 65mm. Na voljo so povečani okvirji, vratna  krila in dodatni profili do globine 105mm, s čimer lahko ugodimo najrazličnejšim statičnim in arhitektonskim zahtevam. Krila in okvirji so na zunanji strani poravnani, na notranji strani pa se okna in balkonska vrata prekrivajo. 
Sistem omogoča različne izvedbene tipologije, kot so: okna in balkonska vrata z notranjim odpiranjem, z izrivnim odpiranjem, s samostojnim krilom, z dvema, temi ali štirimi krili, vrata z zunanjim in notranjim odpiranjem, nihajnimi vrati, z odpiralnimi ob-svetlobami ali odpiralnimi nad-svetlobami. 
Sistem omogoča vgradnjo stekel debeline od 5 do 30mm. Steklo se pritrdi z ravnimi ali zaobljenimi steklitvenimi letvicami, notranjimi in zunanjimi tesnili. Zunanje tesnilo je neprekinjeno po celotnem obodu, vključno z vogali. 
Sistem ima vsa tesnila (statična in dinamična) iz elastomera EPDM. Zapiralno okovje in vsi vijaki so iz inoxa – sistemski atest.
Profili so izdelani iz primarne aluminijeve zlitine EN AW-6060 (UNI EN 755-2) statične stabilnosti T5. 
Površinska obdelava profilov mora imeti: 
- prašna barva po izboru projektanta RAL___, ustrezen certifikat »QUALICOAT«, 
- pri eloksiranju certifikat »QUALANOD«, 
- pred neugodnimi vremenskimi pogoji, pa certifikat » QUALICOAT  SEASIDE «.</t>
    </r>
  </si>
  <si>
    <r>
      <rPr>
        <b/>
        <sz val="9"/>
        <rFont val="Arial Narrow"/>
        <family val="2"/>
        <charset val="238"/>
      </rPr>
      <t xml:space="preserve">Sistem  notranjih vrat  ALU-K , TIP - 50PI (Suhomontažni)
</t>
    </r>
    <r>
      <rPr>
        <sz val="9"/>
        <rFont val="Arial Narrow"/>
        <family val="2"/>
        <charset val="238"/>
      </rPr>
      <t>Sistem notranjih vrat brez prekinjenega termičnega mostu (hladna profilacija), z zaokroženimi podboji.  Možnost je montaže lesenega ali steklenega krila, sistemska prilagodljivost pri suhi montaži na različne debeline zidu, med 90 in 230mm, če je potrebno, se pri tem lahko uporabijo dodatni modulni profili in tako po potrebi še bolj povečajo območje uporabe. Možna izdelave stranske svetlobe ali nadsvetlobe, možnost izdelave drsnih vrat odpiranja v steno ali ob steni, vrata enokrilna ali dvokrilna, okovje original ALU-K. Profil krila je na voljo v različnih izvedbah, glede na arhitektonske potrebe in zahteve.
Sistem omogoča vgradnjo stekel debeline od 6 do 30mm. Pri izbiri stekla mora uporabnik dosledno upoštevati navodila proizvajalca stekla in veljavne varnostne norme.
Izdelki iz te linije, so idealni za javne zgradbe, izobraževalne in zdravstvene ustanove, oz. povsod, kjer sta varnost in higiena bistvenega pomena. Dizajn profilov upošteva le bistvene stvari, brez izboklin v vmesnem prostoru med okvirjem in krilom, s čimer se izognemo zadrževanju prahu ter ostalih nečistoč in olajšamo čiščenje. 
Sistem ima vsa tesnila (statična in dinamična) iz elastomera EPDM.
Profili so izdelani iz primarne aluminijeve zlitine EN AW-6060 (UNI EN 755-2) statične stabilnosti T5.
Površinska obdelava profilov mora imeti: 
- prašna barva po izboru projektanta RAL___, ustrezen certifikat »QUALICOAT«, 
- pri eloksiranju certifikat »QUALANOD«, 
- pred neugodnimi vremenskimi pogoji, pa certifikat » QUALICOAT  SEASIDE «.</t>
    </r>
  </si>
  <si>
    <t>OKNA</t>
  </si>
  <si>
    <t>B4.1</t>
  </si>
  <si>
    <t>okno O3</t>
  </si>
  <si>
    <t>dim (cm) 100/180</t>
  </si>
  <si>
    <t>B4.2</t>
  </si>
  <si>
    <t>okno O4</t>
  </si>
  <si>
    <t>dim (cm) 150/180</t>
  </si>
  <si>
    <t>B4.3</t>
  </si>
  <si>
    <t>okno O5</t>
  </si>
  <si>
    <t>dim (cm) 160/180</t>
  </si>
  <si>
    <t>B4.4</t>
  </si>
  <si>
    <t>okno O6</t>
  </si>
  <si>
    <t>dim (cm) 235/180</t>
  </si>
  <si>
    <t>B4.5</t>
  </si>
  <si>
    <t>okno O7</t>
  </si>
  <si>
    <t>B4.6</t>
  </si>
  <si>
    <t>okno O8</t>
  </si>
  <si>
    <t>B4.7</t>
  </si>
  <si>
    <t>okno O11</t>
  </si>
  <si>
    <t>dim (cm) 100/150</t>
  </si>
  <si>
    <t>B4.8</t>
  </si>
  <si>
    <t>okno O12</t>
  </si>
  <si>
    <t>dim (cm) 150/150</t>
  </si>
  <si>
    <t>B4.9</t>
  </si>
  <si>
    <t>okno O13</t>
  </si>
  <si>
    <t>dim (cm) 176/140</t>
  </si>
  <si>
    <t>B4.10</t>
  </si>
  <si>
    <t>okno O14</t>
  </si>
  <si>
    <t>dim (cm) 100/140</t>
  </si>
  <si>
    <t>B4.11</t>
  </si>
  <si>
    <t>okno O15</t>
  </si>
  <si>
    <t>dim (cm) 80/140</t>
  </si>
  <si>
    <t>B4.12</t>
  </si>
  <si>
    <t>okno O16</t>
  </si>
  <si>
    <t>dim (cm) 285/140</t>
  </si>
  <si>
    <t>B4.13</t>
  </si>
  <si>
    <t>okno O17</t>
  </si>
  <si>
    <t>dim (cm) 163/140</t>
  </si>
  <si>
    <t>B4.14</t>
  </si>
  <si>
    <t>okno O18</t>
  </si>
  <si>
    <t>dim (cm) 120/140</t>
  </si>
  <si>
    <t>B4.15</t>
  </si>
  <si>
    <t>okno O19</t>
  </si>
  <si>
    <t>B4.16</t>
  </si>
  <si>
    <t>okno O20</t>
  </si>
  <si>
    <t>dim (cm) 335/160</t>
  </si>
  <si>
    <t>B4.17</t>
  </si>
  <si>
    <t>okno O21</t>
  </si>
  <si>
    <t>dim (cm) 374/160</t>
  </si>
  <si>
    <t>VRATA</t>
  </si>
  <si>
    <t>B4.18</t>
  </si>
  <si>
    <t>vrata VV3</t>
  </si>
  <si>
    <t>dim (cm) 150/240</t>
  </si>
  <si>
    <t>B4.19</t>
  </si>
  <si>
    <t>vrata VV4</t>
  </si>
  <si>
    <t>dim (cm) 200/240</t>
  </si>
  <si>
    <t>B4.20</t>
  </si>
  <si>
    <t>vrata VV5</t>
  </si>
  <si>
    <t>dim (cm) 135/240</t>
  </si>
  <si>
    <t>B4.21</t>
  </si>
  <si>
    <t>vrata VV6</t>
  </si>
  <si>
    <t>dim (cm) 400/240</t>
  </si>
  <si>
    <t>B4.22</t>
  </si>
  <si>
    <t>vrata V5</t>
  </si>
  <si>
    <t>dim (cm) 101/210</t>
  </si>
  <si>
    <t>B4.23</t>
  </si>
  <si>
    <t>vrata V6</t>
  </si>
  <si>
    <t>dim (cm) 91/210</t>
  </si>
  <si>
    <t>B4.24</t>
  </si>
  <si>
    <t>vrata V7</t>
  </si>
  <si>
    <t>dim (cm) 81/210</t>
  </si>
  <si>
    <t>B4.25</t>
  </si>
  <si>
    <t>vrata V8</t>
  </si>
  <si>
    <t>B4.26</t>
  </si>
  <si>
    <t>vrata V9</t>
  </si>
  <si>
    <t>vrata V10</t>
  </si>
  <si>
    <t>dim (cm) 150/210</t>
  </si>
  <si>
    <t>B4.27</t>
  </si>
  <si>
    <t>vrata V11</t>
  </si>
  <si>
    <t>B4.28</t>
  </si>
  <si>
    <t>vrata V12</t>
  </si>
  <si>
    <t>dim (cm) 140/200</t>
  </si>
  <si>
    <t>B4.29</t>
  </si>
  <si>
    <t>vrata V13</t>
  </si>
  <si>
    <t>B4.30</t>
  </si>
  <si>
    <t>vrata V14</t>
  </si>
  <si>
    <t>B4.31</t>
  </si>
  <si>
    <t>vrata V15</t>
  </si>
  <si>
    <t>B4.32</t>
  </si>
  <si>
    <t>vrata V17</t>
  </si>
  <si>
    <t>B4.33</t>
  </si>
  <si>
    <t>vrata V18</t>
  </si>
  <si>
    <t>B4.34</t>
  </si>
  <si>
    <t>vrata V19</t>
  </si>
  <si>
    <t>B4.35</t>
  </si>
  <si>
    <t>vrata V20</t>
  </si>
  <si>
    <t>B4.36</t>
  </si>
  <si>
    <t>vrata V21</t>
  </si>
  <si>
    <t>B4.37</t>
  </si>
  <si>
    <t>vrata V22</t>
  </si>
  <si>
    <t>dim (cm) 111/200</t>
  </si>
  <si>
    <t>B4.38</t>
  </si>
  <si>
    <t>vrata SV1</t>
  </si>
  <si>
    <t>dim (cm) 220/250</t>
  </si>
  <si>
    <t>B4.39</t>
  </si>
  <si>
    <t>vrata DV1</t>
  </si>
  <si>
    <t>B4.40</t>
  </si>
  <si>
    <t>vrata DV2</t>
  </si>
  <si>
    <t>dim (cm) 80/210</t>
  </si>
  <si>
    <t>B4.41</t>
  </si>
  <si>
    <t>vrata DV3</t>
  </si>
  <si>
    <t>dim (cm) 200/210</t>
  </si>
  <si>
    <t>B4.42</t>
  </si>
  <si>
    <t>vrata VS</t>
  </si>
  <si>
    <t>dim (cm) 80/85</t>
  </si>
  <si>
    <t>B4.43</t>
  </si>
  <si>
    <t>vrata V8P</t>
  </si>
  <si>
    <t>B4.44</t>
  </si>
  <si>
    <t>vrata V2P</t>
  </si>
  <si>
    <t>B4.45</t>
  </si>
  <si>
    <t>vrata VV4P</t>
  </si>
  <si>
    <t>B4.46</t>
  </si>
  <si>
    <t>element S1</t>
  </si>
  <si>
    <t>dim (cm) 1185/248</t>
  </si>
  <si>
    <t>SKUPAJ STAVBNO POHIŠTVO</t>
  </si>
  <si>
    <t>B/5.0</t>
  </si>
  <si>
    <t>ESTRIH</t>
  </si>
  <si>
    <t>Splošna določila za estrih:</t>
  </si>
  <si>
    <r>
      <rPr>
        <u/>
        <sz val="9"/>
        <rFont val="Arial Narrow"/>
        <family val="2"/>
      </rPr>
      <t>OPOMBA:</t>
    </r>
    <r>
      <rPr>
        <sz val="9"/>
        <rFont val="Arial Narrow"/>
        <family val="2"/>
      </rPr>
      <t xml:space="preserve"> Pri izvajanju estrihov je upoštevati vsa pripravljalna, pomožna in zaključna dela. Hkrati je potrebno upoštevati še:</t>
    </r>
  </si>
  <si>
    <t xml:space="preserve">1. V ceno za enoto mere morajo biti vračunani stroški za vse notranje horizontalne in vertikalne transporte. </t>
  </si>
  <si>
    <t>2. Izvajalec je pred pričetkom izvedbe estrihov dolžan predložiti projekt estrihov, v katerem bo prikazan način zagotavljanja kvalitete vgrajenih estrihov ter njihovo negovanje do dosežene prdpisane kvalitete. Stroške negovanja estrihov je vračunati v C/E in pri sami izvedbi estrihov izvesti vsa dela po popisu, vključno s potrebno dobavo in polaganjem robnih trakov v višini celotne podne konstrukcije + 2 cm. Višek trakov se odstrani po končanih delih. Nadomestila za izvedbo estrihov z naklonom do 5% od vodoravnosti se posebej ne priznava. V ceno enote mere izvedbe estriha je vračunati tudi izvedbo delovnih stikov in dilatacij.</t>
  </si>
  <si>
    <t>B5.1</t>
  </si>
  <si>
    <t xml:space="preserve">Kompletna dobava in polaganje toplotno izolacije kot izolacija pod estrihom, vključno z vsem potrebnim materialom, vsemi obdelavami prebojev in zaključkov in spojev brez toplotnih mostov z ostalimi elementi toplotne zaščite zgradbe, prenosi do mesta vgraditve ter z vsemi pomožimi in pripravljalnimi deli.
Obračun po tlorisni površini tlaka. </t>
  </si>
  <si>
    <t>/1.   ►</t>
  </si>
  <si>
    <t>EPS 150 4,00 cm</t>
  </si>
  <si>
    <t>/2.   ►</t>
  </si>
  <si>
    <t>EPS 150 15,00 cm</t>
  </si>
  <si>
    <t>/3.   ►</t>
  </si>
  <si>
    <t>trda mineralna izolacija (min 50kPa), dvoslojno križno polaganje 10,00 + 6,00 cm</t>
  </si>
  <si>
    <t>/4.   ►</t>
  </si>
  <si>
    <t>XPS 300 4,00 cm</t>
  </si>
  <si>
    <t>B5.2</t>
  </si>
  <si>
    <t>Kompletna dobava in polaganje PE folija</t>
  </si>
  <si>
    <t>B5.3</t>
  </si>
  <si>
    <t>Kompletna izdelava in dobava armirano betonskega estriha, fino zaglajen, ob stenah namestiti robni stiropor trak deb. 0,5 cm. Obdelavo in končno višino zgomje površine prilagoditi  vrsti  finalnega  tlaka! Vključno z vsem potrebnim materialom, dilatacijami ipd., z vsemi prenosi do mesta vgraditve ter z vsemi pripravljalnimi in pomožnimi deli.</t>
  </si>
  <si>
    <t xml:space="preserve">deb. 7 cm </t>
  </si>
  <si>
    <t>B/6.0</t>
  </si>
  <si>
    <t>TLAKARSKA DELA</t>
  </si>
  <si>
    <t>Splošna določila za tlakarska dela:</t>
  </si>
  <si>
    <r>
      <t>OPOMBA:</t>
    </r>
    <r>
      <rPr>
        <sz val="9"/>
        <rFont val="Arial Narrow"/>
        <family val="2"/>
      </rPr>
      <t xml:space="preserve"> Pri izvajanju tlakarskih del je upoštevati vsa pripravljalna dela, pomožna dela zaključna dela. Hkrati je potrebno tudi upoštevati:</t>
    </r>
  </si>
  <si>
    <t>1. Pred polaganjem talnih oblog je predhodno pregledati delovno površino in izvesti potrebna preddela</t>
  </si>
  <si>
    <t>2. Pred polaganjem izvajalec skupaj z nadzorom in projektantom arhitekture pregleda površine oblaganja določi lokacije, način in smer oblaganja tlaka in polaganja talnih oblog</t>
  </si>
  <si>
    <t>B6.1</t>
  </si>
  <si>
    <t>Kompletna dobava in polaganje, enomer talne obloge  (kot npr. ZERO), sestavljena iz  60 % naravnih mineralov in 40 % termo plastičnih polimerov, v rolah širine 145 cm, deb 2 mm, barva po izbiri projektanta. 
Talna obloga mora ustrezati naslednjim zahtevam:
• primerna za visoko obremenjene prostore, 
• odporna proti obrabi 
• ne toksična brez vsebnosti PVC-ja plastifikatorjev, halogenov, 
nitrozaminov, vinil klorida, phtalatov
• obrabni sloj impregniran z ionomerom (odlična odpornost na praske
kemikalije in kisline ….) 
• enostavna za vzdrževanje in ne potrebuje dodatnega 
zaščitnega premaza, 
• odporna na cigaretne ogorke po EN 1399, 
• ognjeodpornost po EN 13501-1 Cfl-s1 
• protizdrstnost po EN 13893, 
• elektrostatičnost EN 1815 - antistatičen, 
• antibaktericidna in antifungicidna (ne omogoča razvoj bakterij)
• odporna na koleščke stolov po EN 425 in 
• točkovna odpornost na odtis po EN 433, (po 2,5h), manjša od 0,05 mm
• dimenzijska stabilnost po EN 434, (manjša od 0,2 %)
• primerna za talno gretje
• certifikati za kakovost zraka v prostoru 
(FloorScore, DGNB, der Blaue Engel, EPD, Baubook)
• ne škoduje okolju (možno uničenje s sežigom)
• je 100 % razgradljiva</t>
  </si>
  <si>
    <t xml:space="preserve">Montaža talne obloge, ki zajema1 x nanos izravnalne mase do 3mm, 100 % lepljenje in opasovanje v prostor  z varjenimi spoji ter dobavo in montažo zaključnih letvic Cubu flex bela, višina 40 mm. </t>
  </si>
  <si>
    <t>PVC ENOMER TLAK npr. UPOFLOOR ZERO 5701 Pearl</t>
  </si>
  <si>
    <t>PVC ENOMER TLAK npr. UPOFLOOR ZERO 5732 Carotene</t>
  </si>
  <si>
    <t>/3.</t>
  </si>
  <si>
    <t>PVC ENOMER TLAK npr. UPOFLOOR ZERO 5744 Allure</t>
  </si>
  <si>
    <t>/4.</t>
  </si>
  <si>
    <t>PVC ENOMER TLAK npr. UPOFLOOR ZERO 5843 Terracotta</t>
  </si>
  <si>
    <t>B6.2</t>
  </si>
  <si>
    <t xml:space="preserve">1. Dobava in polaganje tekstilne talne obloge v ploščah Milliken (kot npr. Confortable Concrete 2.0, Urban Poetry) , na akustični komfortni podlagi, design in barva po izboru arhitekta.
Montaža zajema: odstranjevanje obstoječe talne obloge in odvoz na deponijo, nanos predpremaza in 1x nanos izravnalne mase do 3 mm,  100 % opasovanje  in 
polaganje v prostor na fiksirno disperzijo ter dobavo in 
montaža PVC obrob s protiprašnim robom ter polnilom iz talne obloge višine 5 cm.
</t>
  </si>
  <si>
    <t xml:space="preserve">Talna obloga mora ustrezati sledečim kriterijem:
Vlakno:   Nylon 6
Teža vlaken:  600 g/m2
Gostota vlaken:  155 000/m2
Skupne debeline:  10,0 mm
Skupna teža:  4.100 g/m2
Dimenzija plošče: 50 x 50 cm
Podloga:  90 % reciklirana poliuretanska pena
Požarni razred:  EN13501:1-2002  Cfl-s1
Antistatičnost:  ISO 6356         manj kot 2KV
Absorbcija zvoka: ISO 140-8  33 dB
Področje uporabe: EN1307   razred 33 (za zelo obremenjene prostore)
</t>
  </si>
  <si>
    <t xml:space="preserve">Antibakterijska obdelava in zaščita vlaken
Certifikati okolju prijazne talne obloge:
GuT &amp; CRI green label plus certifikat, certifikat za notranjo kvaliteto zraka
BRE
</t>
  </si>
  <si>
    <t>B6.3</t>
  </si>
  <si>
    <t>B6.4</t>
  </si>
  <si>
    <t>Dobava in izdelava finalnega dekorativnega poliuretanskega tlaka kot npr. UNIPOX unisistem 04
unicolor 01 mat</t>
  </si>
  <si>
    <t xml:space="preserve"> - Predhodno diamantno  brušenje in sesanje betonskega estriha (zahteve: ravnost podlage po EN 18202 tabela 3, vlažnost estriha max. 4,0 % po CM metodi, temperatura podlage vsaj 10˚C, temperatura zraka med 15-25˚C, reletivna zračna vlaga pod 80 %) ter sancacija morebitnih razpok z epoksindno smolo kor npr. unipox uniconnect ali podobnim v kombinaciji z zgoščevalnim sredstvom in uzin kovinskimi sponami, po navodilih proizvajalca.</t>
  </si>
  <si>
    <t xml:space="preserve"> - izvelava, dobava in vgradnja temeljno sprijemnega 2-komponentneg epoksidnega premaza kot npr.: unipox uniconnect ali podobnega po navodilih proizvajalca. </t>
  </si>
  <si>
    <t xml:space="preserve"> - izvelava, dobava in vgradnja epoksidnega izravnalenga sloja mešanice 2-komponentne epoksidne somele unipox uniconnect ali podobnim v kombinaciji z suhim kremenovim peskom MSP.</t>
  </si>
  <si>
    <t xml:space="preserve"> - izvelava, dobava in vgradnja zaključnega 2 - komponentnega  poliuretanskga tlaka kot na primer Unipox unifloor flex ali podobno v deblini ca. 1,5 - 2 mm v videzu betona oz. po navodilih proizvajalca.</t>
  </si>
  <si>
    <t xml:space="preserve"> - izvelava, dobava in vgradnja transparentnega 2-komponentnega zaščitnega, UV-stabilnega,  poliuretanskega premaza, brez vsebnosti topil v 2 slojih kot npr.: unipox Uniprotect matt ali podobnim, po navodilih proizvajalca za površine izpostavljene lahkim do zmernim obremenitvam.</t>
  </si>
  <si>
    <t>Kompletna dobava in montaža enomer talne obloge  (kot npr. ZERO TILE), sestavljena iz naravnih mineralov in termo plastičnih polimerov, v PLOŠČAH dim. 50x50 cm,, deb 2,0 mm, talna obloga mora ustrezati naslednjim zahtevam:
• primerna za visoko obremenjene prostore grupa T po EN 660-2
• ne toksična, brez vsebnosti PVC-ja plastifikatorjev, halogenov, 
nitrozaminov, vinil klorida, phtalatov
• obrabni sloj impregniran z ionomerom (odlična odpornost na praske,
kemikalije in kisline ….) 
• enostavna za vzdrževanje 
• ognjeodpornost po EN 13501-1 Bfl-s1 
• protizdrstnost po EN 13893 – DS,/R9
• elektrostatičnost EN 1815 - antistatičen, 
• antibaktericidna in antifungicidna (ne omogoča razvoj bakterij)
• točkovna odpornost na odtis po EN ISO 24343-1, manj kot 0,05 mm
• primerna za talno gretje
• certifikat M1, ki dokazuje da talna obloga 
• certifikat Blue Angel
ne vsebuje škodljive in kancerogene snovi
• je 100 % razgradljiva</t>
  </si>
  <si>
    <t>Montaža talne obloge na stopnice širine 1,32 m, ki zajema1 x nanos izravnalne mase do 3mm, 
100 % lepljenje, alu stopniščni profil Kugele 108 D in protizdrsne trakove, stik talne obloge in stranskih sten kitan s fugirno maso</t>
  </si>
  <si>
    <t>SKUPAJ TLAKARSKA DELA</t>
  </si>
  <si>
    <t>B/7.0</t>
  </si>
  <si>
    <t>KERAMIČARSKA DELA</t>
  </si>
  <si>
    <t>Splošna določila za keramičarska dela:</t>
  </si>
  <si>
    <r>
      <rPr>
        <b/>
        <u/>
        <sz val="9"/>
        <rFont val="Arial Narrow"/>
        <family val="2"/>
      </rPr>
      <t>OPOMBA</t>
    </r>
    <r>
      <rPr>
        <b/>
        <sz val="9"/>
        <rFont val="Arial Narrow"/>
        <family val="2"/>
      </rPr>
      <t>:</t>
    </r>
    <r>
      <rPr>
        <sz val="9"/>
        <rFont val="Arial Narrow"/>
        <family val="2"/>
      </rPr>
      <t xml:space="preserve"> Pri izvajanju keramičarskih del je upoštevati vsa pripravljalna dela, pomožna dela zaključna dela. Hkrati je potrebno tudi upoštevati:</t>
    </r>
  </si>
  <si>
    <t>1. Pred polaganjem keramike na stene je predhodno pregledati stene in izvesti potrebna preddela; pregledati vertikalnost sten. Pred polaganjem talne keramike v lepilno malto v sanitarijah kjer je izvedena hidroizolacija s polimercementno maso je preveriti stanje omenjene hidroizolacije, pri polaganju pa dela izvajati tako, da se le-ta ne poškoduje.</t>
  </si>
  <si>
    <t>2. Polaganje keramike ob vodovodnih in elektro priključkih izvesti, tako da so stiki pokriti s rozetami .</t>
  </si>
  <si>
    <t>3. Pred polaganjem izvajalec skupaj z nadzorom pregleda površine oblaganja in določi lokacije oblaganja sten in tlaka. Površine odprtin do 0,50 m2 , ki se ne oblagajo, ampak se oblaganje vrši ob  odprtinah, se ne odbijajo. Okenske odprtine do 1m2 se ne odbijajo, špalete se ne obračunajo posebej, vratne odprtine se odbijejo nad 1m2.</t>
  </si>
  <si>
    <t>4. Pred polaganjem obloge izvajalec obvezno s projektantom arhitekture določi način, smer in vzorec polaganja.</t>
  </si>
  <si>
    <t>5. Vzorec keramike pisno potrdi arhitekt oz. investitor</t>
  </si>
  <si>
    <t>B7.1</t>
  </si>
  <si>
    <r>
      <t xml:space="preserve">Izdelava horizontalne hidroizolacije  </t>
    </r>
    <r>
      <rPr>
        <u/>
        <sz val="10"/>
        <rFont val="Arial Narrow"/>
        <family val="2"/>
      </rPr>
      <t>v kopalnici v nadstropju</t>
    </r>
    <r>
      <rPr>
        <sz val="10"/>
        <rFont val="Arial Narrow"/>
        <family val="2"/>
      </rPr>
      <t xml:space="preserve">, s fleksibilno polimercementno vodotesno maso (npr. HIDROSTOP  ELASTIK AB  -  proizvajalca KEMA Puconci ali enakovredno)  z zaključkom na zid do višine 20 cm.  Postavka  zajema:  Priprava površine z odstranitvijo raznih  nečistoč, prahu, slabo sprijetih delcev...  - Nanos  prvega sloja  HIDROSTOP ELASTIK AB.  - Po zadostni površinski trdnosti prvega sloja nanesemo  drugi sloj v smeri pravokotno na predhodnega. Po nanosu 1. sloja v vogale namestimo KEMABAND  trakove  -  Po  potrebi nanesemo še tretji sloj. </t>
    </r>
  </si>
  <si>
    <t>B7.2</t>
  </si>
  <si>
    <t>Dobava in položitev talne keramike / TALNA KERAMIKA GRANITOGRES imitacija granita, polaganje na stik, drsnost R12, polaganje v cement - akrilatno lepilo deb. 0,50 cm, s fugiranjem, upoštevati nizkostensko oblogo. Barvo, tip in način polaganja po izboru arhitekta!</t>
  </si>
  <si>
    <t>B7.3</t>
  </si>
  <si>
    <t>Dobava in oblaganje sten, s stensko keramiko, z lepljenjem in fugiranjem in uporabo kovinskih vogalnikov in stenske zaokrožnice. Keramika v imitaciji granita. Barvo, tip in način polaganja po izboru arhitekta!
V ceni upoštevati uporabo delovnih odrov!</t>
  </si>
  <si>
    <t>SKUPAJ KERAMIČARSKA DELA</t>
  </si>
  <si>
    <t>B/8.0</t>
  </si>
  <si>
    <t>SLIKOPLESKARSKA DELA</t>
  </si>
  <si>
    <t>Splošna določila za slikopleskarska dela:</t>
  </si>
  <si>
    <r>
      <t>OPOMBA:</t>
    </r>
    <r>
      <rPr>
        <b/>
        <sz val="9"/>
        <rFont val="Arial Narrow"/>
        <family val="2"/>
      </rPr>
      <t xml:space="preserve"> </t>
    </r>
    <r>
      <rPr>
        <sz val="9"/>
        <rFont val="Arial Narrow"/>
        <family val="2"/>
      </rPr>
      <t>Pri izvajanju slikopleskarskih del je upoštevati vsa pripravljalna dela, pomožna in zaključna dela. Hkrati je potrebno tudi upoštevati:</t>
    </r>
  </si>
  <si>
    <t xml:space="preserve">1. Delovni odri, ki služijo varovanju življenja, izvajalcev ter ostalih na gradbišču in niso posebej navedena v tem popisu (glej tesarska dela - opaži in odri) se za čas izvajanja ne obračunavajo  posebej, ampak jih je potrebno upoštevati v cenah za enoto posameznih postavk, v kolikor to ni v popisu posebej opisano in označeno. </t>
  </si>
  <si>
    <t xml:space="preserve">2. Na  opleskanih površinah se ne smejo poznati sledovi od slikopleskarskega orodja, barvni ton mora biti enoten. </t>
  </si>
  <si>
    <t>3. Pred pričetkom je predhodno pregledati delovno površino in izvesti potrebna preddela; površine očistiti od emulzij, premazov opažev in mastnih deležev, pregledati niveleto površin in pomeriti stopnjo vlage. Vse našteto mora biti zajeto v E.M. posamezne postavke.</t>
  </si>
  <si>
    <t>4. V ceni je upoštevati vse zaščite pri slikanju ali pleskanju med posameznimi različnimi nanosi barv: bandažni trak, začasno odstranjevanje in ponovno nameščanje, zaščito lesenih delov, zidnih površin, ipd.</t>
  </si>
  <si>
    <t>B8.1</t>
  </si>
  <si>
    <t>Izdelava prednamaza z emulzijo, dvakratno kitanje in brušenje mavčno kartonskega stropa ter min. 2 x oplesk s poldisperzijsko  barvo;  kompletno po predpisih in navodilih proizvajalca, z vsemi pomožnimi deli, odri in transporti.</t>
  </si>
  <si>
    <t>B8.2</t>
  </si>
  <si>
    <t>Izdelava prednamaza z emulzijo, dvakratno kitanje in brušenje mavčno kartonskih sten ter oplesk s pralna barvo tipa kot npr. Jupol lateks, odtenek določi projektant na osnovi barvne karte izbranega proizvajalcao;  kompletno po predpisih in navodilih proizvajalca, z vsemi pomožnimi deli, odri in transporti.</t>
  </si>
  <si>
    <t>B8.3</t>
  </si>
  <si>
    <t>Izdelava prednamaza z emulzijo, dvakratno kitanje in brušenje obstoječih sten ter oplesk s pralna barvo tipa kot npr. Jupol lateks, odtenek določi projektant na osnovi barvne karte izbranega proizvajalcao;  kompletno po predpisih in navodilih proizvajalca, z vsemi pomožnimi deli, odri in transporti.</t>
  </si>
  <si>
    <t>B8.4</t>
  </si>
  <si>
    <t>Izdelava prednamaza z emulzijo, dvakratno kitanje in brušenje novih ab sten ter oplesk s pralna barvo tipa kot npr. Jupol lateks, odtenek določi projektant na osnovi barvne karte izbranega proizvajalcao;  kompletno po predpisih in navodilih proizvajalca, z vsemi pomožnimi deli, odri in transporti.</t>
  </si>
  <si>
    <t>B8.5</t>
  </si>
  <si>
    <t>Izdelava prednamaza z emulzijo, dvakratno kitanje in brušenje ab stopniščnih ram ter min. 2 x oplesk s poldisperzijsko  barvo;  kompletno po predpisih in navodilih proizvajalca, z vsemi pomožnimi deli, odri in transporti.</t>
  </si>
  <si>
    <t>SKUPAJ SLIKOPLESKARSKA DELA</t>
  </si>
  <si>
    <t>B/9.0</t>
  </si>
  <si>
    <t>MONTAŽERSKA DELA</t>
  </si>
  <si>
    <t>B9.1</t>
  </si>
  <si>
    <t>Kompletna dobava in izvedba suhomontažnega stropa iz Armstrong plošč; plošče se montirajo na tipsko kovinsko podkonstrukciji, sestavljeni iz nosilnih in montažnih profilov. Cena zajema izreze odprtin različnih oblik in velikosti, vključno z vsemi potrebnimi odri in prenosi ter transporti</t>
  </si>
  <si>
    <t>B9.2</t>
  </si>
  <si>
    <t>Kompletna dobava in izvedba suhomontažnega stropa iz mavčno kartonskih plošč; mavčno kartonske plošče se vijačijo na tipsko kovinsko podkonstrukciji, sestavljeni iz nosilnih in montažnih profilov. Cena zajema izreze odprtin različnih oblik in velikosti za svetila, bandažirano v kvaliteti K2, vključno z vsemi potrebnimi odri in prenosi ter transporti</t>
  </si>
  <si>
    <t>B9.3</t>
  </si>
  <si>
    <t>Kompletna dobava in izvedba suhomontažnega stropa: SPUŠČEN AKUSTIČEN STROP TIPA ECOPHON SUPER G, 35,00 mm VIŠINE 746,00 cm; plošče se montirajo na tipsko kovinsko podkonstrukciji, sestavljeni iz nosilnih in montažnih profilov. Cena zajema izreze odprtin različnih oblik in velikosti, vključno z vsemi potrebnimi odri in prenosi ter transporti</t>
  </si>
  <si>
    <t>B9.4</t>
  </si>
  <si>
    <t>Kompletna izvedbe montažne predelne stene d = 200 mm, dvojna kovinska podkonstrukcija d = 2x75 mm, obojestranska dvoslojna obloga z mavčnimi ploščami d = 12,5 mm (v mokrih prostorih uporabiti zelene plošče), samonosna izolacija d = 150 mm, ocenjena zvočna izolativnost Rw = 53 dB, bandažirano v kvaliteti K2, višina stene do 5,00 m, vključno  z  vsemi  potrebnimi  odri  in  prenosi ter transporti.</t>
  </si>
  <si>
    <t>B9.5</t>
  </si>
  <si>
    <t>Kompletna izvedbe montažne predelne stene d = 200 mm, dvojna kovinska podkonstrukcija d = 2x75 mm, obojestranska dvoslojna obloga z mavčnimi ploščami d = 12,5 mm (v mokrih prostorih uporabiti zelene plošče), samonosna izolacija d = 150 mm, ocenjena zvočna izolativnost Rw = 53 dB, bandažirano v kvaliteti K2, višina stene nad 5,00 m, vključno  z  vsemi  potrebnimi  odri  in  prenosi ter transporti.</t>
  </si>
  <si>
    <t>B9.6</t>
  </si>
  <si>
    <t>Kompletna izvedbe montažne predelne stene d = 150 mm, enojna kovinska podkonstrukcija d = 100 mm, obojestranska dvoslojna obloga z mavčnimi ploščami d = 12,5 mm (v mokrih prostorih uporabiti zelene plošče), samonosna izolacija d = 100 mm, ocenjena zvočna izolativnost Rw = 53 dB, bandažirano v kvaliteti K2, višina stene do 5,00 m, vključno  z  vsemi  potrebnimi  odri  in  prenosi ter transporti.</t>
  </si>
  <si>
    <t>B9.7</t>
  </si>
  <si>
    <t>Kompletna izvedbe montažne predelne stene d = 100 mm, enojna kovinska podkonstrukcija d = 50 mm, obojestranska dvoslojna obloga z mavčnimi ploščami d = 12,5 mm (v mokrih prostorih uporabiti zelene plošče), samonosna izolacija d = 50 mm, ocenjena zvočna izolativnost Rw = 53 dB, bandažirano v kvaliteti K2, višina stene do 5,00 m, vključno  z  vsemi  potrebnimi  odri  in  prenosi ter transporti.</t>
  </si>
  <si>
    <t>B9.8</t>
  </si>
  <si>
    <t>Kompletna izvedba oblaganje stebrov z dvoslojno oblogo mavčno kartonske obloge,  kovinska podkonstrukcija, bandažirano v kvaliteti K2, višina stene do 5,00 m, vključno  z  vsemi  potrebnimi  odri  in  prenosi ter transporti.</t>
  </si>
  <si>
    <t>B9.9</t>
  </si>
  <si>
    <t>Kompletna izvedba zapiranje podometnega kotlička z dvoslojno oblogo vlagoodporno mavčno kartonsko oblogo,  kovinska podkonstrukcija, bandažirano v kvaliteti K2, višina stene do 5,00 m, vključno  z  vsemi  potrebnimi  odri  in  prenosi ter transporti.</t>
  </si>
  <si>
    <t>B9.10</t>
  </si>
  <si>
    <t>Kompletna dobava in montaža v suhomontažno steno, podometnih elementov za umivalnike.</t>
  </si>
  <si>
    <t>B9.11</t>
  </si>
  <si>
    <t>Kompletna dobava in montaža v suhomontažno steno, podometnih elementov za pisoarje.</t>
  </si>
  <si>
    <t>SKUPAJ MONTAŽERSKA DELA</t>
  </si>
  <si>
    <t>B/10.0</t>
  </si>
  <si>
    <t>DVIGALO</t>
  </si>
  <si>
    <t>B10.1</t>
  </si>
  <si>
    <t>SKUPAJ DVIGALO</t>
  </si>
  <si>
    <t xml:space="preserve">PZI projektantski popis  je izdelan na podlagi PZI projekta, razgovora z odgovornim projektantom ter posameznimi ostalimi projektanti in načrtovalci. </t>
  </si>
  <si>
    <t xml:space="preserve">Izvajalec mora pred začetkom in med izvajanjem posameznih del opraviti pregled projekta za izvedbo (kontrola dimenzij, ...) in opozoriti investitorja, projektanta in revidenta ter nadzornika na morebitne ugotovljene pomanjkljivosti in zahtevati njihovo odpravo. </t>
  </si>
  <si>
    <t>Ponudnik je dolžan kontrolirati in dopolniti popise in količine s projektom in ni upravičen do dodatnih del, razen v primeru naročila s strani naročnika.</t>
  </si>
  <si>
    <t>PRIPRAVLJALNA DELA</t>
  </si>
  <si>
    <t>Izdelava, postavitev in demontaža gradbenih profilov za izkop gradbene jame in prenos višin objekta na profile z uporabo merilnega instrumenta</t>
  </si>
  <si>
    <t>Ureditev gradbišča v skladu z načrtom organizacije gradbišča in v skladu z varnostnim načrtom. Po končanih delih se odstranijo vsi provizoriji, teren gradbišča se očisti in uredi v končno predvideno stanje po projektu. V ceni so zajete gradbiščne ograje, zaščitne ograje, izvedba uvozov, izvozov na gradbišče, postavitev in najem montažnih tipskih zabojnikov, skladiščnih prostorov, delovnih lop, izdelava in postavitev table za označitev gradbišča, skladno z veljavnim pravilnikom o označitvi gradbišč, opozorilnih tabel, koordinacija varstva pri delu in zagotovitev zaščitnih sredstev.</t>
  </si>
  <si>
    <t>Izdelava, dobava in postavitev gradbiščne table, skladno z Gradbenim zakonom</t>
  </si>
  <si>
    <t xml:space="preserve">Kompletna geodetska zakoličba objekta: zakoličba osi objekta, temeljev in kasneje zidov na profilih; prenos višinskih kot za objekt na terenu; vse skupaj z zavarovanjem višin, geodetskih točk in osi objekta. Zakoličba mora biti izvedena po navodilih geodetskega načrta in v skladu s situacijo projekta. </t>
  </si>
  <si>
    <r>
      <t>Označitev in zaščita vseh obstoječih komunalnih vodov na mestu izkopa in mestih izvedbe komunalnih vodov. Zakoličbo ob prisotnosti izvajalca gradbeno obrtniških del ali zemeljskih del izvedejo upravljalci posameznih vodov pred pričetkom gradnje.</t>
    </r>
    <r>
      <rPr>
        <sz val="9"/>
        <rFont val="Arial Narrow"/>
        <family val="2"/>
        <charset val="238"/>
      </rPr>
      <t xml:space="preserve"> Obračun po fakturi - dejanskih stroških, s pribitkom 3% stroškov poslovanja.</t>
    </r>
  </si>
  <si>
    <t>SKUPAJ PRIPRAVLJALNA DELA</t>
  </si>
  <si>
    <t>Strojni površinski  odriv ali odkop terena I. in II. kategorije (humusa) v celotni debelini ≤ 20 cm, s transportom na začasno deponijo gradbišča na gradbeni parceli v oddaljenost do 30 m. Humus se hrani na deponiji zaradi kasnejše uporabe pri zunanji ureditvi.</t>
  </si>
  <si>
    <t>Strojni široki izkop zemljine za temelje, v terenu III.  in IV. kategoriji,  s  sprotnim  nakladanjem na transportno sredstvo; Odvoz na stalno deponijo - glej postavko A1.9.</t>
  </si>
  <si>
    <t>A2.11</t>
  </si>
  <si>
    <t>Kompletna izdelava, dobava in vgradnja betona C12/15 (MB 15), v nearmirane konstrukcije, prereza od 0.08 do 0.12 m3/m2/m1, vključno z vsemi pomožnimi deli in transportom do mesta vgrajevanja:</t>
  </si>
  <si>
    <r>
      <t>►podložni beton pod temelji</t>
    </r>
    <r>
      <rPr>
        <sz val="9"/>
        <rFont val="Arial Narrow"/>
        <family val="2"/>
      </rPr>
      <t xml:space="preserve">; </t>
    </r>
    <r>
      <rPr>
        <sz val="8"/>
        <rFont val="Arial Narrow"/>
        <family val="2"/>
      </rPr>
      <t>deb. 10 cm</t>
    </r>
  </si>
  <si>
    <t>►ab temeljne grede</t>
  </si>
  <si>
    <t xml:space="preserve">►ab temeljna plošča </t>
  </si>
  <si>
    <t>►ab parapet na temeljni plošči</t>
  </si>
  <si>
    <t>►ab temeljna plošča prizidek</t>
  </si>
  <si>
    <t>►ab stene prizidka</t>
  </si>
  <si>
    <t>Kompletna izdelava, dobava in vgrajevanje betona C30/37, v armirane konstrukcije, prereza od 0.08 do 0.12 m3/m2/m1, vključno z vsemi pomožnimi deli in transportom do mesta vgrajevanja:</t>
  </si>
  <si>
    <t>►ab steber, prereza od 0.08 do 0.12 m3/m2/m1</t>
  </si>
  <si>
    <t>Kompletna izdelava, dobava in vgrajevanje betona C30/37, v armirane konstrukcije, prereza od 0.12 do 0.20 m3/m2/m1, vključno z vsemi pomožnimi deli in transportom do mesta vgrajevanja:</t>
  </si>
  <si>
    <t>►ab steber, prereza od 0.12 do 0.20 m3/m2/m1</t>
  </si>
  <si>
    <t>Kompletna izdelava, dobava in vgrajevanje betona C30/37, v armirane konstrukcije, prereza od 0.04 do 0.08 m3/m2/m1, vključno z vsemi pomožnimi deli in transportom do mesta vgrajevanja:</t>
  </si>
  <si>
    <t>►ab nosilec, prereza od 0.04 do 0.08 m3/m2/m1</t>
  </si>
  <si>
    <t>►ab nosilec, prereza od 0.12 do 0.20 m3/m2/m1</t>
  </si>
  <si>
    <t>►ab tribune</t>
  </si>
  <si>
    <t>Kompletna izdelava, dobava in vgrajevanje betona C30/37, v armirane konstrukcije, prereza od 0.04 do 0.08 m3/m2/m1,  vključno z vsemi pomožnimi deli in transportom do mesta vgrajevanja:</t>
  </si>
  <si>
    <t>A3.13</t>
  </si>
  <si>
    <t>►ab etažna plošča prizidek</t>
  </si>
  <si>
    <t>A3.14</t>
  </si>
  <si>
    <t xml:space="preserve">►ab strešna plošča </t>
  </si>
  <si>
    <t>A3.15</t>
  </si>
  <si>
    <t>►ab atika na ravni strehi</t>
  </si>
  <si>
    <t>A3.16</t>
  </si>
  <si>
    <t>Kompletna izdelava, dobava in vgradnja:</t>
  </si>
  <si>
    <t xml:space="preserve">/1.    </t>
  </si>
  <si>
    <t xml:space="preserve">Schock BOLE O 12/190-3/B385 </t>
  </si>
  <si>
    <t xml:space="preserve">/2.    </t>
  </si>
  <si>
    <t>Schock BOLE O 10/140-2/A200</t>
  </si>
  <si>
    <t>A3.17</t>
  </si>
  <si>
    <t>Izdelava opaža roba podložnega betona, višine 10 cm, skupaj s potrebnim opiranjem; opaženje, razopaženje, čiščenje in zlaganjem po konačnih delih</t>
  </si>
  <si>
    <t>Izdelava opaža roba ab temeljne plošče, višine 30 cm, skupaj s potrebnim opiranjem; opaženje, razopaženje, čiščenje in zlaganjem po konačnih delih</t>
  </si>
  <si>
    <t>Izdelava opaža roba ab temeljne plošče, višine 22 cm, skupaj s potrebnim opiranjem; opaženje, razopaženje, čiščenje in zlaganjem po konačnih delih</t>
  </si>
  <si>
    <t>Izdelava opaža ab temeljna greda, skupaj s potrebnim opiranjem, opaženje, razopaženje, čiščenje  in zlaganje po končanih delih</t>
  </si>
  <si>
    <t>Izdelava opaža ab parapet na temeljni plošči, skupaj s potrebnim opiranjem, opaženje, razopaženje, čiščenje  in zlaganje po končanih delih</t>
  </si>
  <si>
    <t>Izdelava opaža ab stene prizidka, višine do 4,00 m, skupaj s potrebnim opiranjem, opaženje, razopaženje, čiščenje  in zlaganje po končanih delih</t>
  </si>
  <si>
    <t>Izdelava opaža ab steber, višine do 4,00 m, skupaj s potrebnim opiranjem, opaženje, razopaženje, čiščenje  in zlaganje po končanih delih</t>
  </si>
  <si>
    <t>Izdelava opaža ab pravokotni nosilec, s skoblanimi deskami in opažnimi elementi, višina podpiranja do 3,50 m, skupaj s potrebnim podpiranjem, opaženje, razopaženje, čiščenje in zlaganje po končanih delih</t>
  </si>
  <si>
    <t>Izdelava opaža ab tribune, skupaj s potrebnim opiranjem, opaženje, razopaženje, čiščenje  in zlaganje po končanih delih</t>
  </si>
  <si>
    <t>A4.11</t>
  </si>
  <si>
    <t>Izdelava opaža ravne ab etažne plošče prizidek, z opažnimi ploščami s podporami do višine 4,50 m, vključno z opažem roba plošče h=20 cm, z vsemi deli z vertikalnimi in horizontalnimi prenosi, opaženje, razopaženje, čiščenje in zlaganje</t>
  </si>
  <si>
    <t>A4.12</t>
  </si>
  <si>
    <t>Izdelava opaža ravne ab strešne plošče prizidek, z opažnimi ploščami s podporami do višine 4,50 m, vključno z opažem roba plošče h=20 cm, z vsemi deli z vertikalnimi in horizontalnimi prenosi, opaženje, razopaženje, čiščenje in zlaganje</t>
  </si>
  <si>
    <t>A4.13</t>
  </si>
  <si>
    <t>Izdelava opaža ab atika na ravni strehi, skupaj s potrebnim opiranjem, opaženje, razopaženje, čiščenje  in zlaganje po končanih delih</t>
  </si>
  <si>
    <t>A4.14</t>
  </si>
  <si>
    <t>Izvedba podpiranje nosilcev s stojkami, skupaj s potrebnim podpiranjem, kasnejšim pospravljanjem, čiščenje  in zlaganje po končanih delih. Mesto podpiranja in izvedba skladno z navodili projektanta gradbenih konstrukcij.</t>
  </si>
  <si>
    <t>A4.15</t>
  </si>
  <si>
    <t>Nabava,  dobava  in vgradnja toplotne izolacije  deb. 2x 10 cm, npr. Fibran XPS300L., kot zaščita vertikalne hidroizolacije, vključno z dodatno zaščito s čepaste folijo (Tefond)  z vsemi pomožnimi, pripravljalnimi in zaključnimi deli ter  vsemi  potrebnimi horizontalnimi in vertikalnimi transporti</t>
  </si>
  <si>
    <t>Kompletna izvedba brušenje ab tribune s spodnje strani in čelne strani, vključno z V in H transporti ter potrebnimi delovnimi odri</t>
  </si>
  <si>
    <t>Kompletna izvedba brušenje ab stene in stebri (stene in stebri se kasneje slikopleskarsko obdelajo), vključno z V in H transporti ter potrebnimi delovnimi odri</t>
  </si>
  <si>
    <t xml:space="preserve">Kompletna dobava in oblaganje notranjih sten dvorane s toplotno izolacijo:
MINERALNA TOPLOTNA IZOLACIJA (λ /max = 0,035 W/mK) TIPA KI NATURBOARD VENTI ali ekvivalentno debeline 16,00 cm, vključno s parno zaporo;
z vsemi pomožnimi, pripravljalnimi in zaključnimi  deli  in odri ter  vsemi  potrebnimi horizontalnimi in vertikalnimi transporti   </t>
  </si>
  <si>
    <t>Kompletna izdelava betonskega jaška pod predpražnikom dim. 60/60/100 cm, vključno z ltž pokrovom, z vsemi pomožnimi, pripravljalnimi in zaključnimi deli ter  vsemi  potrebnimi horizontalnimi in vertikalnimi transporti</t>
  </si>
  <si>
    <t>Sprotno čiščenje gradbišča med izvajanjem vseh del ter zaključno čiščenje, kompletno z odstranitvijo odpadkov iz objekta ter transportom iz delovišča v stalni depo. 
Upoštevati čiščenje stavbnega pohištva - okna. 
Obračun po 1x tlorisni površini objekta.</t>
  </si>
  <si>
    <t xml:space="preserve">Kompletna dobava cevi in postavitev ter kasnejša demontaža fasadnega odra iz H ali cevnih elementov, višine do 15.00 m za izvedbo fasade brez zaščitne ponjave z vsemi potrebnimi vertikalnimi in horizontalnimi prehodi na posamezne delovne platoje, varnostnimi ograjami in potrebnimi sidri, pod oder se položi folija ali filc, da se lepilo ali zaključni sloj ne prime na asfalt oz. finalni zunanji tlak, v ceno zajeti tudi končno čiščenje, postavitev vseh začasnih prehodov in morebitnih lovilnih odrov v kolikor je potrebno. </t>
  </si>
  <si>
    <t>Kompletna dobava materiala in izdelava fasade TIPA TRIMO QBISS ONE B Q-240,  skupaj s pritrdilnim in veznim materialom z vsemi pomožnimi, pripravljalnimi in zaključnimi deli in odri ter vsemi potrebnimi horizontalnimi in vertikalnimi transporti</t>
  </si>
  <si>
    <t>FASADNI SISTEM TIPA TRIMO QBISS ONE B Q-240
BARVA: Special metallics EPHYRA
HORIZONTALNA IZVEDBA, višina panela 110,00 cm
- mineralna volna tipa Natur board Venti 16,00 cm
- parna zapora
PRITRJEVANJE NA JEKLENO KONSTRUKCIJO
PREKO USTREZNE PODKONSTRUKCIJE
V ceni elementa so vključeni pritrdilini vijaki, EPDM tesnilo in zaključni dekorativni T profil (Alu). Prav tako upoštevati kompletno vse kleparske izdelke vezane na fasado; skladno z navodili in detajli proizvajalca fasadnega sistema!</t>
  </si>
  <si>
    <t>Kompletna dobava materiala in izdelava fasade TIPA TRIMO FTV-240,  skupaj s pritrdilnim in veznim materialom z vsemi pomožnimi, pripravljalnimi in zaključnimi deli in odri ter vsemi potrebnimi horizontalnimi in vertikalnimi transporti</t>
  </si>
  <si>
    <t>FASADNI SISTEM TIPA TRIMO FTV-240
BARVA: Special metallics HELIOS
HORIZONTALNA IZVEDBA, višina panela 110,00 cm
- parna zapora
- mineralna volna tipa Natur board Venti 16,00 cm
PRITRJEVANJE NA JEKLENO KONSTRUKCIJO
PREKO USTREZNE PODKONSTRUKCIJE
V ceni elementa so vključeni pritrdilini vijaki, EPDM tesnilo in zaključni dekorativni T profil (Alu). Prav tako upoštevati kompletno vse kleparske izdelke vezane na fasado; skladno z navodili in detajli proizvajalca fasadnega sistema!</t>
  </si>
  <si>
    <r>
      <t xml:space="preserve">Kompletna dobava materiala in izdelava:
FASADNI ALU DEKORATIVNI PROFIL TIPA TRIMO 
HF8 - ELLIPTICAL PROFILE
dolžine 180,00 mm in višine 90,00 mm
BARVA: NARAVNI ELOKSIRAN ALUMINIJ
NA SPODNJO STRAN PROFILA JE VGRAJEN 
SVETLOBNI RGB LED TRAK V ZAŠČITNEM ALU PROFILU, 
PRIMERNIM ZA ZUNANJO UPORABO (min. IP65)
Skupaj s pritrdilnim in veznim materialom z vsemi pomožnimi, pripravljalnimi in zaključnimi deli in odri ter vsemi potrebnimi horizontalnimi in vertikalnimi transporti
</t>
    </r>
    <r>
      <rPr>
        <i/>
        <sz val="9"/>
        <rFont val="Arial Narrow"/>
        <family val="2"/>
        <charset val="238"/>
      </rPr>
      <t>**LED trak v ALU profilu zajet v elektro instalacijah</t>
    </r>
  </si>
  <si>
    <t>►toplotno izolacijska obloga XPS 300, 10,00 + 10,00 cm</t>
  </si>
  <si>
    <t>►zaključni sloj - OBLOGA PODZIDKA Z GRANITOGRES PLOŠČAMI ODPORNIMI NA ZMRZAL, POLAGANJE NA STIK (minimalna fuga) debelina min. 1,50 cm</t>
  </si>
  <si>
    <r>
      <t xml:space="preserve">Kompletna izdelava termo izolativne fasade - </t>
    </r>
    <r>
      <rPr>
        <u/>
        <sz val="10"/>
        <color indexed="8"/>
        <rFont val="Arial Narrow"/>
        <family val="2"/>
        <charset val="238"/>
      </rPr>
      <t>prizidek,</t>
    </r>
    <r>
      <rPr>
        <sz val="10"/>
        <color indexed="8"/>
        <rFont val="Arial Narrow"/>
        <family val="2"/>
      </rPr>
      <t xml:space="preserve"> vključno z vsemi pomožnimi deli in materiali. V ceni upoštevati ojačitve vogalnih robov, vgradnja dilatacijskih profilov</t>
    </r>
  </si>
  <si>
    <t>Opomba: fasadni oder zajeto pri tesarskih delih</t>
  </si>
  <si>
    <t>►toplotna izolacija iz mineralne volne 
za kontaktne fasade z enostrnskim 
silikatnim obrizgom, tipa ki smartwall n c1, 
(λmax=0,034 w/mk, razplastna trdnost ≥ 7,5 kpa)
debeline 22,00 cm</t>
  </si>
  <si>
    <t>►osnovni premaz, npr. akril emulzija</t>
  </si>
  <si>
    <t>►zaključni sloj / osnovni armirni sloj +  vremensko odporen pastozni zaključni omet s silikonskim vezivom in funkcionalnim vezivom za hitro sušenje, tipa baumit startop barvni odtenek določi projektant na osnovi barvne karte proizvajalca</t>
  </si>
  <si>
    <t>Kompletna izdelava, dobava in montaža 3D fasadni napis na fasadi, 27 znakov, upoštevati ustrezno podkonstrukcijo, velikost znakov cca. 1,00 m in material in barvo, naravni eloksiran aluminij, debeline 10,00 cm, z vsemi pomožnimi, pripravljalnimi in zaključnimi deli ter  vsemi  potrebnimi horizontalnimi in vertikalnimi transporti.
V ceni upoštevati vse zaključne in odkapne elemente!</t>
  </si>
  <si>
    <t>Kompletna dobava materiala in izdelava strehe nad dvorano, z vsemi pomožnimi, pripravljalnimi in zaključnimi deli ter  vsemi  potrebnimi horizontalnimi in vertikalnimi transporti.
V ceni upoštevati vse zaključne in odkapne elemente!</t>
  </si>
  <si>
    <t>Kompletna dobava materiala in izdelava strehe nad prizidkom, z vsemi pomožnimi, pripravljalnimi in zaključnimi deli ter  vsemi  potrebnimi horizontalnimi in vertikalnimi transporti.
V ceni upoštevati vse zaključne in odkapne elemente!</t>
  </si>
  <si>
    <r>
      <t xml:space="preserve">Sestava strehe: 
</t>
    </r>
    <r>
      <rPr>
        <sz val="8"/>
        <color indexed="8"/>
        <rFont val="Arial Narrow"/>
        <family val="2"/>
        <charset val="238"/>
      </rPr>
      <t xml:space="preserve"> - AB plošča 20,00 cm (zajeto pri betonskih delih)</t>
    </r>
    <r>
      <rPr>
        <sz val="10"/>
        <color indexed="8"/>
        <rFont val="Arial Narrow"/>
        <family val="2"/>
        <charset val="238"/>
      </rPr>
      <t xml:space="preserve">
- parna zapora
- mineralna volna tipa SmartRoof Thermal 30,00 cm
  dvoslojno križno polaganje 15,00 + 15,00 cm
- mineralna volna tipa SmartRoof Top 10,00 cm
- UV obstojna hidroizolacijska membrana z enostransko kaširanim filcem 0,20 cm
- rečni prodec 16/32 mm 5,00 cm
</t>
    </r>
  </si>
  <si>
    <t>Kompletna dobava materiala in obdelava atike ravne strehe (vertikalno), upoštevati da se atika obloži s toplotno izolacijo deb. 10 cm in UV obstojno hidroizolacijsko membrano z enostransko kaširanim filcem 0,20 cm , z vsemi pomožnimi, pripravljalnimi in zaključnimi deli ter  vsemi  potrebnimi horizontalnimi in vertikalnimi transporti.</t>
  </si>
  <si>
    <t>Kompletna izdelava, dobava in montaža atična zaključna kapa, na strehi nad dvorano, iz plastificirane pločevine debeline min. 0,70 mm, na ustrezni kovinski podkonstrukciji pritrjevanje brez vidnih vijakov, stikovanje posameznih elementov z dvojnim pokončnim kleparskim zgimob, kovičenje ni dovoljeno, z vsemi pomožnimi, pripravljalnimi in zaključnimi deli ter  vsemi  potrebnimi horizontalnimi in vertikalnimi transporti.</t>
  </si>
  <si>
    <t>Kompletna izdelava, dobava in montaža atična zaključna kapa, na prizidku, iz plastificirane pločevine debeline min. 0,70 mm, na ustrezni kovinski podkonstrukciji pritrjevanje brez vidnih vijakov, stikovanje posameznih elementov z dvojnim pokončnim kleparskim zgimob, kovičenje ni dovoljeno, pod konstrukcijo upoštevati toplotno izolacijo deb. 5 cm, z vsemi pomožnimi, pripravljalnimi in zaključnimi deli ter  vsemi  potrebnimi horizontalnimi in vertikalnimi transporti.</t>
  </si>
  <si>
    <t>Kompletna izvedba varnostnega preliva, z vsemi pomožnimi, pripravljalnimi in zaključnimi deli ter  vsemi  potrebnimi horizontalnimi in vertikalnimi transporti.</t>
  </si>
  <si>
    <t>Kompletna dobava materiala in izdelava škatle klimata na strehi (glej detajl 3), skupaj s pritrdilnim in veznim materialom, z vsemi pomožnimi, pripravljalnimi in zaključnimi deli ter  vsemi  potrebnimi horizontalnimi in vertikalnimi transporti.</t>
  </si>
  <si>
    <t>▪</t>
  </si>
  <si>
    <t>osnovna konstrukcija iz pohištvenih cevi 50/50/4 cm / tlorisnih dimenzij 1,66/3,01 m</t>
  </si>
  <si>
    <t>osnovna konstrukcija iz pohištvenih cevi 50/50/4 cm / tlorisnih dimenzij 2,66/1,76 m</t>
  </si>
  <si>
    <t>cok se izvede s toplotna izolacija iz xps plošč, 12,00 cm</t>
  </si>
  <si>
    <t>stenska obloga iz osb/3 15,00 mm plošč</t>
  </si>
  <si>
    <t>stropna  obloga iz osb/3 15,00 mm plošč</t>
  </si>
  <si>
    <t>stene se obložijo s toplotno izolacijo iz lamelne mineralne volne za kontaktne fasade 16,00 cm</t>
  </si>
  <si>
    <t>stropna  obloga toplotna izolacija iz  xps plošč, 16,00 cm</t>
  </si>
  <si>
    <t>uv odstojna fpo hidroizolacijska membrana tipa  sarnafil ts 77 ali ekvivalentno, mehansko pritjena z ustreznim vijakom, ločilni sloj s-glassfleece 120 ali ekvivalentno</t>
  </si>
  <si>
    <t>Kompletna dobava materiala in izdelava škatle instalacij toplotne črpalke  (glej detajl 1), skupaj s pritrdilnim in veznim materialom, z vsemi pomožnimi, pripravljalnimi in zaključnimi deli ter  vsemi  potrebnimi horizontalnimi in vertikalnimi transporti.</t>
  </si>
  <si>
    <t>toplotna izolacija iz xps plošč, 10,00 cm</t>
  </si>
  <si>
    <t>obloga iz osb/3 15,00 mm plošč na leseni podkonstrukciji</t>
  </si>
  <si>
    <t xml:space="preserve">Kompletna izdelava, dobava in montaža svetlobna kupola z neprosojnim pokrovom in nastavnim vgradnim vencem, svetla odprtina 80/230 cm odpiranje preko elektromotorja, skupaj z vsemi pomožnimi, pripravljalnimi in zaključnimi deli in odri ter vsemi potrebnimi horizontalnimi in vertikalnimi transporti. </t>
  </si>
  <si>
    <t>športna dvorana</t>
  </si>
  <si>
    <t>plezalna stena</t>
  </si>
  <si>
    <t>c)</t>
  </si>
  <si>
    <t>menjalnik za kupole</t>
  </si>
  <si>
    <t>d)</t>
  </si>
  <si>
    <t>podkonstrukcija za koše</t>
  </si>
  <si>
    <t>e)</t>
  </si>
  <si>
    <t>podkonstrukcija za zaščitne mreže</t>
  </si>
  <si>
    <t>f)</t>
  </si>
  <si>
    <t>podkonstrukcija za zavese</t>
  </si>
  <si>
    <t>g)</t>
  </si>
  <si>
    <t>podkonstrukcija za strop</t>
  </si>
  <si>
    <t>Kompletna dobava in vgradnja HILTI X-HVB 110, skupaj z žičniki in kartušami</t>
  </si>
  <si>
    <t xml:space="preserve">Kompletna dobava, prilagoditev in montaža jeklenih L kotnikov za podpiranje obstoječih plošč na stenah dvigalnega jaška z vsem pritrdilnim materialom, S355 J2, z vsemi pomožnimi, pripravljalnimi in zaključnimi deli in odri ter vsemi potrebnimi horizontalnimi in vertikalnimi transporti. </t>
  </si>
  <si>
    <t>dim. 350/100 cm</t>
  </si>
  <si>
    <t>dim. 250/100 cm</t>
  </si>
  <si>
    <t>Kompletna dobava in montaža vgradni predpražnik 150/250 cm, kot npr. EMCO ali enakovredno; v ceni upoštevati predhodno vgradnjo RF okvirja</t>
  </si>
  <si>
    <t xml:space="preserve">Kompletna izdelava, dobava in montaža ograje na tribunah, višine 135 cm, lepljeno kaljeno steklo 2x10,00 mm, skupaj s pritrdilnim materialom, z vsemi pomožnimi, pripravljalnimi in zaključnimi deli in odri ter vsemi potrebnimi horizontalnimi in vertikalnimi transporti. </t>
  </si>
  <si>
    <t>B2.7</t>
  </si>
  <si>
    <t xml:space="preserve">Kompletna izdelava, dobava in montaža kovinska varnostna lestev za dostop na streho, višine 4.10 m, s polrožnim hrbtnim varovalom, vse cinkano in barvano v barvi kot je fasada, skupaj s pritrdilnim materialom, z vsemi pomožnimi, pripravljalnimi in zaključnimi deli in odri ter vsemi potrebnimi horizontalnimi in vertikalnimi transporti. </t>
  </si>
  <si>
    <t>okno O1</t>
  </si>
  <si>
    <t>okno O2</t>
  </si>
  <si>
    <t>dim (cm) 100/100</t>
  </si>
  <si>
    <t>okno O9</t>
  </si>
  <si>
    <t>dim (cm) 545/140</t>
  </si>
  <si>
    <t>okno O9a</t>
  </si>
  <si>
    <t>okno O10</t>
  </si>
  <si>
    <t>dim (cm) 240/120</t>
  </si>
  <si>
    <t>vrata VV1</t>
  </si>
  <si>
    <t>dim (cm) 435/240</t>
  </si>
  <si>
    <t>vrata VV2</t>
  </si>
  <si>
    <t>vrata VV7</t>
  </si>
  <si>
    <t>vrata VV8</t>
  </si>
  <si>
    <t>dim (cm) 300/240</t>
  </si>
  <si>
    <t>vrata V1a</t>
  </si>
  <si>
    <t>vrata V2b</t>
  </si>
  <si>
    <t>dim (cm) 285/240</t>
  </si>
  <si>
    <t>B3.12</t>
  </si>
  <si>
    <t>vrata V2a</t>
  </si>
  <si>
    <t>B3.13</t>
  </si>
  <si>
    <t>vrata V2</t>
  </si>
  <si>
    <t>B3.14</t>
  </si>
  <si>
    <t>vrata V3</t>
  </si>
  <si>
    <t>B3.15</t>
  </si>
  <si>
    <t>vrata V4</t>
  </si>
  <si>
    <t>dim (cm) 121/240</t>
  </si>
  <si>
    <t>B3.16</t>
  </si>
  <si>
    <t>B3.17</t>
  </si>
  <si>
    <t>vrata V16</t>
  </si>
  <si>
    <t>Izdelava prednamaza z emulzijo, dvakratno kitanje in brušenje mavčno kartonskih sten  ter oplesk z lateks barvo, odtenek določi projektant;  kompletno po predpisih in navodilih proizvajalca, z vsemi pomožnimi deli, odri in transporti.</t>
  </si>
  <si>
    <t>Izdelava prednamaza z emulzijo, dvakratno kitanje in brušenje ab sten in stebrov ter oplesk z lateks barvo, odtenek določi projektant;  kompletno po predpisih in navodilih proizvajalca, z vsemi pomožnimi deli, odri in transporti.</t>
  </si>
  <si>
    <t>B7.4</t>
  </si>
  <si>
    <t>Izdelava prednamaza z emulzijo, dvakratno kitanje in brušenje spodnja stran tribune ter min. 2 x oplesk s poldisperzijsko  barvo;  kompletno po predpisih in navodilih proizvajalca, z vsemi pomožnimi deli, odri in transporti.</t>
  </si>
  <si>
    <t>B7.5</t>
  </si>
  <si>
    <t>Izdelava prednamaza z emulzijo, dvakratno kitanje in brušenje čelna stran na tribunah, oplesk z barvo za beton;  kompletno po predpisih in navodilih proizvajalca, z vsemi pomožnimi deli, odri in transporti.</t>
  </si>
  <si>
    <t>Kompletna dobava in izvedba suhomontažnega stropa iz Armstrong plošč; plošče se montirajo na tipsko kovinsko podkonstrukciji, sestavljeni iz nosilnih in montažnih profilov. Cena zajema izreze odprtin različnih oblik in velikosti, vključno z vsemi potrebnimi odri in prenosi ter transporti.
V ceni upoštevati uporabo delovnih odrov oz. dvigala zaradi višine dvorane!</t>
  </si>
  <si>
    <t>Kompletna dobava in izvedba suhomontažnega stropa iz mavčno kartonskih plošč; mavčno kartonske plošče se vijačijo na tipsko kovinsko podkonstrukciji, sestavljeni iz nosilnih in montažnih profilov. Cena zajema izreze odprtin različnih oblik in velikosti za svetila, bandažirano v kvaliteti K2, vključno z vsemi potrebnimi odri in prenosi ter transporti.
V ceni upoštevati uporabo delovnih odrov oz. dvigala zaradi višine dvorane!</t>
  </si>
  <si>
    <t>Dobava in montaža akustičnega spuščenega stropa iz mineralizirane lesene volne. Strop mora spadati v A razred zvočne absorpcije (NRC&gt;0,9). Plošče so dimenzije 1200x600x25 mm, lesena vlakna so v natur barvi, debeline 1 mm. Robovi plošč so pobrani na vseh 4 straneh, S4. Strop mora ustrezati razredu gorljivosti  A2-s1,d0. Strop se montira na CD podkonstrukcijo po navodilih. Plošče se vijačijo v podkonstrukcijo s tipskimi vijaki . Na akustične plošče se z zadnje strani polaga 50 mm mineralne volne za dosego zadostne absorpcije zvoka. Višina spuščanja po projektu. (npr. Celenit ABE, natur, S4). Cena zajema izreze odprtin različnih oblik in velikosti, vključno z vsemi potrebnimi odri in prenosi ter transporti. 
V ceni upoštevati uporabo delovnih odrov oz. dvigala zaradi višine dvorane!</t>
  </si>
  <si>
    <t>Dobava in vgradnja v vertikalne stranice stropnih lin alu črne prezračevalne rešetke dim. 200/600 mm. 
V ceni upoštevati uporabo delovnih odrov oz. dvigala zaradi višine dvorane!</t>
  </si>
  <si>
    <t>Dobava in montaža akustičnega spuščenega stropa iz trde mineralne volne odpornega na udarce z žogo, razred 2A. Strop mora spadati v A razred zvočne absorpcije (NRC&gt;0,9). Plošče so dimenzije 1200x600x35 mm, na vidni površini je kaširana trda tkanina odporna na razenje, se lahko čisti z mokro krpo, na zadnji strani je kaširan stekleni voal. Teža stropa je 4 kg/m2 da dodatno ne obremenjuje konstrukcije. Strop mora ustrezati razredu gorljivosti najmanj A2-s1,d0. Vidna površina je bele barve s svetlobno odbojnostjo 78%.  Strop se montira na tipsko T24 HD Connect podkonstrukcijo ter nonius obešala ali L profil. Stropne plošče so demontažne (ena plošča ne sme imeti distančnega profila) . Višina spuščanja po projektu. (npr. Ecophon Super G, A 35 mm). Cena zajema izreze odprtin različnih oblik in velikosti, vključno z vsemi potrebnimi odri in prenosi ter transporti. 
V ceni upoštevati uporabo delovnih odrov oz. dvigala zaradi višine dvorane!</t>
  </si>
  <si>
    <t>Kompletna izvedbe montažne predelne stene d = 200 mm, dvojna kovinska podkonstrukcija d = 2x75 mm, obojestranska dvoslojna obloga z mavčnimi ploščami d = 12,5 mm, samonosna izolacija d = 100 mm, ocenjena zvočna izolativnost Rw = 53 dB, bandažirano v kvaliteti K2, višina stene do 5,00 m, vključno  z  vsemi  potrebnimi  odri  in  prenosi ter transporti.</t>
  </si>
  <si>
    <t>B8.6</t>
  </si>
  <si>
    <t>Kompletna izvedbe montažne predelne stene d = 150 mm, enojna kovinska podkonstrukcija d = 100 mm, obojestranska dvoslojna obloga z mavčnimi ploščami d = 12,5 mm, samonosna izolacija d = 100 mm, ocenjena zvočna izolativnost Rw = 53 dB, bandažirano v kvaliteti K2, višina stene do 5,00 m, vključno  z  vsemi  potrebnimi  odri  in  prenosi ter transporti.</t>
  </si>
  <si>
    <t>B8.7</t>
  </si>
  <si>
    <t>B8.8</t>
  </si>
  <si>
    <t>Kompletna izvedba oblaganje stene z dvoslojno oblogo mavčno kartonske obloge,  kovinska podkonstrukcija, bandažirano v kvaliteti K2, višina stene do 5,00 m, vključno  z  vsemi  potrebnimi  odri  in  prenosi ter transporti.</t>
  </si>
  <si>
    <t>B8.9</t>
  </si>
  <si>
    <t>Kompletna izvedba oblaganje stene z dvoslojno oblogo mavčno kartonske obloge,  kovinska podkonstrukcija, s toplotno izolacijo deb. 10 cm, bandažirano v kvaliteti K2, višina stene do 5,00 m, vključno  z  vsemi  potrebnimi  odri  in  prenosi ter transporti.</t>
  </si>
  <si>
    <t>B8.10</t>
  </si>
  <si>
    <t>B8.11</t>
  </si>
  <si>
    <t>Kompletna izvedba oblaganje stene (sestava F1):
 - OSB3 plošče 1,50 cm (kot podlaga za vgradnjo varnostne 
  mehke obloge iz namenske pene in velur prevleke)
vključno  z  vsemi  potrebnimi  odri  in  prenosi ter transporti.
V ceni upoštevati uporabo delovnih odrov oz. dvigala zaradi višine dvorane!</t>
  </si>
  <si>
    <t>Kompletna izvedba oblaganje stene (sestava F2):
- OSB 3 plošče 1,50 cm + plezalna stena (ločen popis za steno plezalno)
  mehke obloge iz namenske pene in velur prevleke)
vključno  z  vsemi  potrebnimi  odri  in  prenosi ter transporti.
V ceni upoštevati uporabo delovnih odrov oz. dvigala zaradi višine dvorane!</t>
  </si>
  <si>
    <t>E-1</t>
  </si>
  <si>
    <t xml:space="preserve">NN PRIKLJUČEK </t>
  </si>
  <si>
    <t>E-1.1.</t>
  </si>
  <si>
    <t>-</t>
  </si>
  <si>
    <t>Obračun po kpl.</t>
  </si>
  <si>
    <t>E-1.2.</t>
  </si>
  <si>
    <t>Obračun po m3.</t>
  </si>
  <si>
    <t>Dobava in polaganje - PVC rebrasta cev kabelske kanalizacije premera 160 mm, kot npr. DN 160, Stigmaflex.</t>
  </si>
  <si>
    <t>Obračun po m.</t>
  </si>
  <si>
    <t>m</t>
  </si>
  <si>
    <t>Dobava in polaganje - PVC rebrasta cev kabelske kanalizacije premera 110 mm, kot npr. DN 110, Stigmaflex.</t>
  </si>
  <si>
    <t>Strojni in deloma ročni izkop kabelskega jarka za položitev cevi kabelskih kanalizacij, ter zasipanje po položitvi z utrjevanjem po slojih 0,2m</t>
  </si>
  <si>
    <t>Obračun po kom.</t>
  </si>
  <si>
    <t>Dobava in polaganje - opozorilni trak, POZOR ENERGETSKI KABEL (po celotni trasi kablovodov)</t>
  </si>
  <si>
    <t>Dobava in vgradnja - jašek kabelske kanalizacije - betonska cev fi 1m, pokončno vkopana in pokrita s pokrovom (litoželezni pohodni pokrov). Nasut ravno s površjem.</t>
  </si>
  <si>
    <t>E-1.3.</t>
  </si>
  <si>
    <t xml:space="preserve"> </t>
  </si>
  <si>
    <t>Dobava in montaža- kabelska spojka za spajanje kabla 4x150 mm2. 2x spojka za podaljšanje kabla SE FINGAL.</t>
  </si>
  <si>
    <t>E-1.4.</t>
  </si>
  <si>
    <t>E-1.5.</t>
  </si>
  <si>
    <t>E-1.6.</t>
  </si>
  <si>
    <t>SPLOŠNO</t>
  </si>
  <si>
    <t>Obračun po uri</t>
  </si>
  <si>
    <t>Odvoz odvečnega materiala na ustrezno deponijo OCENA</t>
  </si>
  <si>
    <t>SKUPAJ :</t>
  </si>
  <si>
    <t>E-2</t>
  </si>
  <si>
    <t>E-2.1</t>
  </si>
  <si>
    <t>PRIPRAVLJALNA IN GRADBENA DELA</t>
  </si>
  <si>
    <t>Odklop in demontaža obstoječega razdelilnika RG. Odklop obstoječih odvodov iz varovalčnih podnožij, odstranitev elementov in odstranitev omarice iz zidu ter priprava za vgraditev nove.
OPOMBA: Dela se lahko izvajajo le izven delovnega časa oz. izvajanja kakršnekoli dejavnosti OŠ.</t>
  </si>
  <si>
    <t>Obračun po kpl</t>
  </si>
  <si>
    <t>E-2.2</t>
  </si>
  <si>
    <t>CEVI PVC, KANALI PVC, DOZE</t>
  </si>
  <si>
    <t>Dobava in polaganje - Inštalacijska cev za montažo v beton ali podomet - RBC 13,5mm - polaganje med armaturo (v beton) ali v dolblene kanale (upoštevati dolblenje kanalov) in polaganje podomet - kpl z vsem potrebnim pritrdilnim in spojnim materialom</t>
  </si>
  <si>
    <t>Dobava in polaganje - Inštalacijska cev za montažo v beton ali podomet - RBC 16mm - polaganje mend armaturo (v beton) ali v dolblene kanale (upoštevati dolblenje kanalov) in polaganje podomet - kpl z vsem potrebnim pritrdilnim in spojnim materialom</t>
  </si>
  <si>
    <t>Dobava in polaganje - Inštalacijska cev za montažo v beton ali podomet - RBC 32mm - polaganje mend armaturo (v beton) ali v dolblene kanale (upoštevati dolblenje kanalov) in polaganje podomet - kpl z vsem potrebnim pritrdilnim in spojnim materialom</t>
  </si>
  <si>
    <t>Dobava in polaganje/montaža - nadometna inštalacijska PVC PN cev 13,5 mm z vsem potrebnim pritrdilnim materialom ( PN skobe, vijaki).</t>
  </si>
  <si>
    <t>Dobava in polaganje/montaža - nadometna inštalacijska PVC PN cev 16 mm z vsem potrebnim pritrdilnim materialom ( PN skobe, vijaki).</t>
  </si>
  <si>
    <t>Dobava in polaganje - nadometna inštalacijska PVC PN cev 23 mm z vsem potrebnim pritrdilnim materialom ( PN skobe, vijaki).</t>
  </si>
  <si>
    <t xml:space="preserve">Dobava in montaža - pocinkana kabelska polica 50/60 montirana na konzole - upoštevati konzole ves potreben material, spojni material, pritrdilni material ter vsa potrebna montažna dela. </t>
  </si>
  <si>
    <t>Dobava in montaža - pocinkana kabelska polica 100/60 montirana na konzole - upoštevati konzole ves potreben material, spojni material, pritrdilni material ter vsa potrebna montažna dela</t>
  </si>
  <si>
    <t>Dobava in montaža - pocinkana kabelska polica 300/60 montirana na konzole - upoštevati ves potreben material, spojni material, pritrdilni material ter vsa potrebna montažna dela</t>
  </si>
  <si>
    <t>E-2.2.1.</t>
  </si>
  <si>
    <t>Doze</t>
  </si>
  <si>
    <t>Dobava in vgradnja - p.o. doza fi60mm - kpl z vsem pritrdilnim materialom ter nosilnim in okrasnim okvirjem (kot npr. doza fi 60 p.o., TEM Čatež)</t>
  </si>
  <si>
    <t>Obračun po kos.</t>
  </si>
  <si>
    <t>Dobava in vgradnja - p.o. doza 7M - kpl z vsem pritrdilnim materialom, ter nosilnim in okrasnim okvirjem (kot npr. 7M p.o. doza,  TEM Čatež)</t>
  </si>
  <si>
    <t>Dobava in vgradnja - nadometna doza 2M z zaščitnim pokrovom IP 55 (kot npr. NO CUBO 2M, IP 55, TEM Čatež). Doza zaščitena z zaščito proti udarcem</t>
  </si>
  <si>
    <t>Dobava in vgradnja - nadometna doza 2M z zaščitnim pokrovom IP 55 (kot npr. NO CUBO 2M, IP 55, TEM Čatež). Doza s pokrovom montirana v omarico talnega ogrevanja</t>
  </si>
  <si>
    <t>Dobava in vgradnja - nadometna razvodna doza 80x80 za izvedbo stalnih priklopov in razvodov.</t>
  </si>
  <si>
    <t>Dobava in vgradnja - talna doza 7M, 140x230, H=53 mm kpl. s podstavkom montirana v tla (kot npr. MT 7, TEM Čatež), upoštevati ves potreben spojni in pritrdilni material.</t>
  </si>
  <si>
    <t>Dobava in vgradnja - podometna doza 120x100x50 mm</t>
  </si>
  <si>
    <t>Obračun po kos</t>
  </si>
  <si>
    <t>E-2.3</t>
  </si>
  <si>
    <t>KABLI</t>
  </si>
  <si>
    <t>Dobava in polaganje - Kabel NYY-J 4x150 mm2, dovodni kabel razdelilnika R9 iz RG</t>
  </si>
  <si>
    <t>Kabel H03VV-F 5x0,75mm2, položen v kabelski kanal ali instalacijsko cev</t>
  </si>
  <si>
    <t>Kabel H05RR-F 3x1,5mm2, položen v kabelski kanal ali instalacijsko cev</t>
  </si>
  <si>
    <t>Kabel H05RR-F 3x0,75mm2, položen v kabelski kanal ali instalacijsko cev</t>
  </si>
  <si>
    <t>Kabel H05RR-F 4x0,75mm2, položen v kabelski kanal ali instalacijsko cev</t>
  </si>
  <si>
    <t>Kabel J-Y(St)Y  1x2x0,8mm2, položen v kabelski kanal ali instalacijsko cev</t>
  </si>
  <si>
    <t>Kabel NYM-J 3x1,5mm2, položen v kabelski kanal ali instalacijsko cev</t>
  </si>
  <si>
    <t>Kabel NYM-J 3x2,5mm2, položen v kabelski kanal ali instalacijsko cev</t>
  </si>
  <si>
    <t>Kabel NYM-J 5x2,5mm2, položen v kabelski kanal ali instalacijsko cev</t>
  </si>
  <si>
    <t>Kabel NYM-J 5x1,5mm2, položen v kabelski kanal ali instalacijsko cev</t>
  </si>
  <si>
    <t xml:space="preserve">Kabel LiYCY 4x1,5mm2, položen v kabelski kanal ali instalacijsko cev. </t>
  </si>
  <si>
    <t xml:space="preserve">Kabel LiYCY 3x1,5mm2, položen v kabelski kanal ali instalacijsko cev. </t>
  </si>
  <si>
    <t xml:space="preserve">Kabel NYM-J 5x10mm2, položen v kabelski kanal ali instalacijsko cev. </t>
  </si>
  <si>
    <t xml:space="preserve">Kabel NYM-J 5x16mm2, položen v kabelski kanal ali instalacijsko cev. </t>
  </si>
  <si>
    <t xml:space="preserve">Kabel NYM-J 4x6mm2, položen v kabelski kanal ali instalacijsko cev. </t>
  </si>
  <si>
    <t xml:space="preserve">Kabel NYM-J 5x6mm2, položen v kabelski kanal ali instalacijsko cev. </t>
  </si>
  <si>
    <t>E-2.4</t>
  </si>
  <si>
    <t>UNIVERZALNO OŽIČENJE</t>
  </si>
  <si>
    <t>Dobava, uvlek ter priklop - Dovodni kabel TK omrežja. Položitev dovodnega kabla od obstoječe omarice TK omrežja v OŠ do nove omarice PP1, ter priklop.</t>
  </si>
  <si>
    <t>Dobava in vgradnja - 1x vtičnica RJ45 -  komunikacijska vtičnica montirana v skupno dozo. Upoštevati ves potreben pritrdilni in spojni material - kot npr. 1 mestna vtičnica RJ 45, Tem Čatež.</t>
  </si>
  <si>
    <r>
      <t xml:space="preserve">TK omarica - </t>
    </r>
    <r>
      <rPr>
        <sz val="10"/>
        <color theme="1"/>
        <rFont val="Arial Narrow"/>
        <family val="2"/>
        <charset val="238"/>
      </rPr>
      <t>dobava in postavitev prostostoječe mrežne omare dimenzij 500x600x395 (kot npr. mrežna zidna omara mono 9HE, Schrack, eli enakovredno) in pripadajoče opreme: 3x</t>
    </r>
    <r>
      <rPr>
        <sz val="10"/>
        <rFont val="Arial Narrow"/>
        <family val="2"/>
        <charset val="238"/>
      </rPr>
      <t xml:space="preserve"> (organizator kablov), </t>
    </r>
    <r>
      <rPr>
        <sz val="10"/>
        <color theme="1"/>
        <rFont val="Arial Narrow"/>
        <family val="2"/>
        <charset val="238"/>
      </rPr>
      <t xml:space="preserve">1x (letev z 9 vtičnicam), 3x (spajalna plošča 19 inch prazna 24 mestna vključno z RJ45 priključki), 3x (switch 24xRJ45 10/100/1000) 1x (strešni kabelski uvod), 1x (ventilatorski sklop s termostatom, 2x ventilator), 3x (fiksna polica 19 inch). Vštet ves potrebnim pritrdilni in drobni material (vijaki, vezice, povezovalni kabli RJ45,..) </t>
    </r>
  </si>
  <si>
    <r>
      <t xml:space="preserve">Dobava in polaganje kabel UTP Cat 6 - upoštevati vse potrebno za položitev kabla v inštalacijske cevi za povezavo ustreznih elementov. </t>
    </r>
    <r>
      <rPr>
        <b/>
        <sz val="10"/>
        <rFont val="Arial Narrow"/>
        <family val="2"/>
        <charset val="238"/>
      </rPr>
      <t>OPOMBA: priklop v vtičnico RJ45</t>
    </r>
  </si>
  <si>
    <t>Dobava in polaganje - Optični kabel 50/125µm OM3, za navezavo nove mrežne omarice PP1 na obstoječo omarico KV1 v prostoru OŠ.</t>
  </si>
  <si>
    <t>Obračun po m</t>
  </si>
  <si>
    <t>Dobava in montaža - Optični pretvornik 1xRJ45 - 1x optični SC 100, kot npr. QLFVT2201-, Schrack ali enakovredno. Vgrajen v mrežno omarico PP1.</t>
  </si>
  <si>
    <t>E-2.5</t>
  </si>
  <si>
    <t>STALNI PRIKLOPI, VTIČNICE, STIKALA, TIPKALA, …</t>
  </si>
  <si>
    <t>Dobava in montaža - Vtičnica 230VAC/16A - vgrajena v podometno (fi 60, 3M, 4M, 7M) in nadometno (NO CUBO IP55) in talno dozo - upoštevati nosilni in okrasni okvir in  ves potreben pritrdilni in spojni material -kot npr. TEM čatež ali enakovredno.</t>
  </si>
  <si>
    <t>Dobava in montaža - Vtičnica 230VAC/16A - nadometno dozo (NO CUBO IP55) z zaščitnim pokrovom- upoštevati nosilni in okrasni okvir in  ves potreben pritrdilni in spojni material -kot npr. TEM čatež ali enakovredno. Vtičnica montirana v omarico talnega ogrevanja</t>
  </si>
  <si>
    <t>Dobava in montaža - 5P vtičnica 400V/63A  s stikalom- kot npr. Gewiss ali enakovredno.</t>
  </si>
  <si>
    <t>Dobava in montaža - 5P vtičnica 400V/16A - kot npr. Gewiss ali enakovredno.</t>
  </si>
  <si>
    <t>Dobava in montaža - žaluzijsko stikalo za krmiljenje motornih žaluzij , oken ter pogonov športne opreme v dvorani. Upoštevati nosilni okvir za montažo tipke na DIN letev  - kot npr. stikalo žaluzijsko, TEM Čatež.</t>
  </si>
  <si>
    <t>Dobava in montaža - Stikalo navadno p.o. 10A - stikalo montirano v p.o. dozo na minimalno višino 1,2m od gotovih tal in krmilno omarico =KO - kot npr. MODUL, TEM Čatež - v primeru več stikal na isti lokaciji se le ta vgradijo v isto p.o. dozo, upoštevati nosilni in okrasni okvir in  ves potreben pritrdilni in spojni material</t>
  </si>
  <si>
    <t>Dobava in montaža - Stikalo menjalno p.o. 10A - stikalo montirano v p.o. dozo na minimalno višino 1,2m od gotovih tal - kot npr. MODUL, TEM Čatež - v primeru več stikal na isti lokaciji se le ta vgradijo v isto p.o. dozo, upoštevati nosilni in okrasni okvir in  ves potreben pritrdilni in spojni material</t>
  </si>
  <si>
    <t>Dobava in montaža - Tipka navadna p.o. 10A - tipkalo montirano v p.o. dozo na minimalno višino 1,2m od gotovih tal in krmilno omarico =KO - kot npr. MODUL, TEM Čatež - v primeru več stikal/tipkal na isti lokaciji se le ta vgradijo v isto p.o. dozo, upoštevati nosilni in okrasni okvir in  ves potreben pritrdilni in spojni material</t>
  </si>
  <si>
    <t>Dobava in montaža - Nadgradni senzor gibanja - vklop razsvetljave - 360Stop. - montiran na strop, upoštevati nosilni in okrasni okvir in  ves potreben pritrdilni in spojni material. Senzor z dometom min. 10m. Kot npr. OR-CR-224, ORNO ali enakovredno.</t>
  </si>
  <si>
    <t>E-2.6</t>
  </si>
  <si>
    <t>RAZSVETLJAVA PROSTOROV</t>
  </si>
  <si>
    <t>Dobava in montaža - Svetilka S5 - nadgradna industrijska svetilka LED 20W, 4000K, 2.250lm, Ra=80, min. IP66/IK08, dimenzij 769x61x50mm, steklo polikarbonat opal - (kot npr.  Planox ECO, RZB)</t>
  </si>
  <si>
    <t>Dobava in montaža - Svetilka S9 - nadgradna stropna svetilka - LED 17W/230VAC, e-predstikalna naprava, 4000K, 1545lm - svetilka kot npr. Sylcircle, Sylvania</t>
  </si>
  <si>
    <t>Dobava in montaža - Varnostna svetilka VS1 - vgradna, nadgradna svetilka - LED 7W/230VAC/135lm, e-predstikalna naprava s kontrolo polnenja akumulatorja - skupna avtonomija obratovanja svetilke ob izopadu napajanja 1h</t>
  </si>
  <si>
    <t>Dobava in montaža - Varnostna svetilka VS2 - vgradna, nadgradna svetilka - LED 3,3W/230VAC/210lm, e-predstikalna naprava s kontrolo polnenja akumulatorja - skupna avtonomija obratovanja svetilke ob izopadu napajanja 1h (kot npr. GR312/30L, OLYMPIA ELECTRONICS)</t>
  </si>
  <si>
    <t>Dobava in montaža - Varnostna svetilka VS3 - piktogram, montiran na strop. V prostorih višjih stropov se uporabi viseči piktogram spuščen iz stropa. Skupna avtonomija obratovanja ob izpadu napajanja 1h. (kot npr. piktogram MLD-28D/W, trendlight ali enakovredno)</t>
  </si>
  <si>
    <t>Dobava in montaža - reflektorska svetilka za osvetlitev plezalne stene, kot npr. LED reflektor K-Light FLO 30W, 2500 lm.</t>
  </si>
  <si>
    <t>E-2.6.1</t>
  </si>
  <si>
    <t>RAZSVETLJAVA ŠPORTNE DVORANE</t>
  </si>
  <si>
    <t>Dobava in montaža -Svetilka S7 - stropna svetilka LED 233W, 4000K, 28.000lm, PMMA IK07, PC IK10, IP66, CRI&gt;80 dimenzij 1210x292x100mm - (kot npr. SWEA 28000LM 840 DALI MB PMMA-PT, Nordeon)</t>
  </si>
  <si>
    <t>Dobava in montaža -Svetilka S8 - stropna svetilka LED 116W, 4000K, 14.000lm, PMMA IK07, PC IK10, IP66, CRI&gt;80 dimenzij 610x292x100mm - (kot npr. SWEA 14000LM 840 DALI MB PMMA-PT, Nordeon)</t>
  </si>
  <si>
    <t>Dobava, montaža in programiranje - Krmilnik DALI - krmilni modul za regulacijo razsvetljave v športni dvorani, 2 kanalni modul, light box in zunanja antena, napajalnik 12V. Kot npr. DALI kontroler LICS, light controller L in LightBox LICS ali enakovredno. upoštevati  ves potreben pritrdilni in spojni material</t>
  </si>
  <si>
    <t>E-2.6.2</t>
  </si>
  <si>
    <t>RAZSVETLJAVA FASADE</t>
  </si>
  <si>
    <t>Dobava in montaža - RGB LED trak 230V 8,5-14,4Wm, IP54, 60 led/m. kot npr Bridgelux ali enakovredno.</t>
  </si>
  <si>
    <t>Dobava in montaža - ALU nadgradni profil za LED trak, z vsem potrebnim materialim za montažo profila na fasado</t>
  </si>
  <si>
    <t>Dobava in montaža - Napajalni kabel z RGB krmilnikom za led trak 230V AC z IR daljincem.</t>
  </si>
  <si>
    <t>Dobava in montaža - Nadometna doza PVC, dimenzij 380x300x120, proizvajalca Elettrocanali ali enakovredno</t>
  </si>
  <si>
    <t>Dobava in montaža -  Kontaktor 4-polni 10A, 230V, kot npr. LA301043N-, Schrack ali enakovredno</t>
  </si>
  <si>
    <t>Dobava in montaža - stikalo, enopolno 10A za ročni vklop razsvetljave, nameščeno v omarici =KO. + nosilec za montažo stikala na DIN letev,  Kot npr. MODUL, TEM Čatež ali enakovredno</t>
  </si>
  <si>
    <t>Dobava in montaža - svetlobni senzor (fotocelica) za vklop/ izklop razsvetljave fasade. Kot npr. Nightmatic 2000, STEINEL ali enakovredno</t>
  </si>
  <si>
    <t>Drobni material za ožičenje krmilnikov in ostale opreme v dozi za razsvetljavo fasade (žice, kabel čevlji, tulci, ipd..)</t>
  </si>
  <si>
    <t>E-2.7</t>
  </si>
  <si>
    <t>RAZDELILNIKI, KRMILNE OMARICE</t>
  </si>
  <si>
    <t>E-2.7.1.</t>
  </si>
  <si>
    <t>GLAVNI RAZDELILEC RG</t>
  </si>
  <si>
    <t>RAZDELILNIK RG - dobava in vgradnja p.o. omarice dimenzij 800x1600x245 mm - kpl razdelilnik z zidno kadjo, vrati, stranicami, pokrivnimi ploščami, vključno s potrebnim pritrdilnim materialom - kot npr. zidna kad IL369324-F-, Schrack ali enakovredno</t>
  </si>
  <si>
    <t>Dobava in montaža - Nosilec zbiralk z notranjo pritrditvijo, kot npr. SI014950--, Schrack</t>
  </si>
  <si>
    <t>Dobava in montaža - 6,5m bakrenih zbiralk 379A, 30x5mm, kot npr. IS505069--, Schrack, vključno z rezanjem zbiralk na primerno dolžino, vrtanje luken in montaža na nosilce.</t>
  </si>
  <si>
    <t>Dobava in montaža - Kanali za ožičenje 120x60 mm (ŠxV), kpl s pokrovom, kot npr. RH229220--, Schrack</t>
  </si>
  <si>
    <t>Dobava in montaža - Kanali za ožičenje 60x60 mm (ŠxV), kpl s pokrovom, kot npr. RH229213--, Schrack</t>
  </si>
  <si>
    <t>Dobava in montaža - Perforirana montažna letev, kot npr. BK14005---, Schrack</t>
  </si>
  <si>
    <t>Dobava in montaža - Varovalčni ločilnik skupaj z varovalkami 3x250A za montažo na Cu zbiralke, kot npr. SI336010-A, Schrack</t>
  </si>
  <si>
    <t>Dobava in montaža - Podnožje TYTAN skupaj z varovalčnimi vložki 3x35A, kot npr. IS504702-A, Schrack</t>
  </si>
  <si>
    <t>Dobava in montaža - Drobni pritrdilni in vezni material (žice za izvedbo ožičenja, zaščitni pokrovi bakrenih zbiralk, PE/N zbiralka skupaj z nosilcema za montažo na DIN letev, vezice, tulci, kabel čevlji, vijaki, viličasta zbiralka, izolatorji…..</t>
  </si>
  <si>
    <t>Ožičenje elementov in priklop odvodov, podaljšanje kabelskih žil na obstoječih odvodih s spojkami raychem.</t>
  </si>
  <si>
    <t>E-2.7.2.</t>
  </si>
  <si>
    <t>KRMILNA OMARICA =KO</t>
  </si>
  <si>
    <t>Krmilna omarica =KO - dobava in montaža p.o. omarice, dimenzij 588x770x136 - kpl z DIN letvami in okrasnim pokrovom. Kot npr. ILC2U424--, Schrack ali enakovredno</t>
  </si>
  <si>
    <t>E-2.7.3.</t>
  </si>
  <si>
    <t>RAZDELILNIK R9</t>
  </si>
  <si>
    <t>RAZDELILNIK R9 - dobava in vgradnja p.o. razdelilnika R9, dimenzij 800x1600x245 mm - kpl razdelilnik z zidno kadjo, vrati, stranicami, pokrivnimi ploščami, vključno s potrebnim pritrdilnim materialom - kot npr. zidna kad IL369324-F-, Schrack ali enakovredno</t>
  </si>
  <si>
    <t xml:space="preserve">Dobava, vgradnja in priklop -  glavno stikalo za izklop v sili (montaža v razdelilnik) 250A/3P  (kot npr.MC225034--, Schrack ali enakovredno) </t>
  </si>
  <si>
    <t>Dobava, vgradnja in priklop - zaščitno stikalo RCCB (montaža na letev) - 63A/4p/30mA,10kA, A  (kot npr. BC006103--, Schrack ali enakovredno)</t>
  </si>
  <si>
    <t>Dobava, vgradnja in priklop - zaščitno stikalo RCCB (montaža na letev) - 40A/4p/300mA,10kA, A  (kot npr. BC054103--, Schrack ali enakovredno)</t>
  </si>
  <si>
    <t>Dobava, vgradnja in priklop - zaščitno stikalo RCCB (montaža na letev) - 80A/4p/300mA,10kA, A  (kot npr. BC008103--, Schrack ali enakovredno)</t>
  </si>
  <si>
    <t>Dobava, vgradnja in priklop - kombinirano zaščitno stikalo (montaža na letev) - B20A/4p/30mA,10kA  (kot npr. BO618320--, Schrack ali enakovredno)</t>
  </si>
  <si>
    <t>Dobava, vgradnja in priklop - zaščitno stikalo KZS (montaža na letev) - B16A/1p+N/30mA, 6kA, A  (kot npr. BO668616---, Schrack ali enakovredno)</t>
  </si>
  <si>
    <t>Dobava, vgradnja in priklop - Stikalo 0/1, 20A, 3P, za montažo na letev (kot npr. IN8R2422--, Schrack ali enakovredno)</t>
  </si>
  <si>
    <t>Dobava, vgradnja in priklop - Prenapetostni odvodnik 4+0, razred I+II, 275V, 12,5kA (kot npr. IS211240-A, Schrack ali enakovredno)</t>
  </si>
  <si>
    <t xml:space="preserve">Dobava, vgradnja in priklop - inštalacijski odklopnik (montaža na letev) - C20A, 3P/10kA  (kot npr. BM017320---, Schrack ali enakovredno) </t>
  </si>
  <si>
    <t xml:space="preserve">Dobava, vgradnja in priklop - inštalacijski odklopnik (montaža na letev) - B40A, 3P/10kA  (kot npr. BM018340--, Schrack ali enakovredno) </t>
  </si>
  <si>
    <t xml:space="preserve">Dobava, vgradnja in priklop - inštalacijski odklopnik (montaža na letev) - B16A, 3P/1-6kA  (kot npr. BM618316--, Schrack ali enakovredno) </t>
  </si>
  <si>
    <t xml:space="preserve">Dobava, vgradnja in priklop - inštalacijski odklopnik (montaža na letev) - B16A/1-6kA  (kot npr. BM618116--, Schrack ali enakovredno) </t>
  </si>
  <si>
    <t xml:space="preserve">Dobava, vgradnja in priklop - inštalacijski odklopnik (montaža na letev) - B10A/1-6kA  (kot npr. BM618110--, Schrack ali enakovredno) </t>
  </si>
  <si>
    <t xml:space="preserve">Dobava, vgradnja in priklop - inštalacijski odklopnik (montaža na letev) - B6A/1-6kA  (kot npr. BM618106--, Schrack ali enakovredno) </t>
  </si>
  <si>
    <t xml:space="preserve">Dobava, vgradnja in priklop - inštalacijski odklopnik (montaža na letev) - B6A/1-6kA, 3P  (kot npr. BM618306--, Schrack ali enakovredno) </t>
  </si>
  <si>
    <t xml:space="preserve">Dobava, vgradnja in priklop - inštalacijski kontaktor 20A, 230V (kot npr. BZ326437ME, Schrack ali enakovredno) </t>
  </si>
  <si>
    <t xml:space="preserve">Dobava, vgradnja in priklop - inštalacijski kontaktor 20A, 230V z mirovnim kontaktom (kot npr.BZ326438ME, Schrack ali enakovredno) </t>
  </si>
  <si>
    <t>Dobava, vgradnja in priklop - odmično stikalo 0/1, 1P (kot npr. IN082000--, Schrack ali enakovredno). Stikalo vgrajena na din letev. Za izklop prezračevalnih naprav.</t>
  </si>
  <si>
    <t>Dobava in montaža varovalčni ločilnik TYTAN II za D0 taljive vložke (vgrajeno na DIN letev) (kot npr. IS504702-A, Schrack ali enakovredno) skupaj z varovalčnimi vložki 3x63A.</t>
  </si>
  <si>
    <t xml:space="preserve">Dobava, vgradnja in priklop - inštalacijski odklopnik (montaža na letev) - C40A/1-6kA, 3P  (kot npr. BM017340--, Schrack ali enakovredno) </t>
  </si>
  <si>
    <t xml:space="preserve">Dobava, vgradnja in priklop - inštalacijski kontaktor (montaža na letev) 40A, 3P, 230V (kot npr. BZ326442--, Schrack ali enakovredno) </t>
  </si>
  <si>
    <t xml:space="preserve">Dobava, vgradnja in priklop - kontaktor 130A, 3P, 230V (kot npr. LA307433--, Schrack ali enakovredno) </t>
  </si>
  <si>
    <t xml:space="preserve">Regulator ogrevanja žlebov EM 524 89, vgrajen v omaro RG1 (kpl. z vsemi potrebnimi senzorji ledu in temperature, montiranih v žlebove in požiralnike (oz. po potrebi) ter ostalim pripadajočim krmilnim, spojnim in pritrdilnim materialom) </t>
  </si>
  <si>
    <t>Obračunano po kos.</t>
  </si>
  <si>
    <t>DROBNI IN SPOJNI MATERIAL (viličaste zbiralke 3P, zbiralki N in PE, vrstne sponke, oznake, žica, votlice, DIN letev,...)</t>
  </si>
  <si>
    <t>Ožičenje elementov v razdelilniku, priklop odvodov in estetska ureditev omarice.</t>
  </si>
  <si>
    <t>E-2.7.4.</t>
  </si>
  <si>
    <t>RAZDELILNIK RK</t>
  </si>
  <si>
    <t>Dobava in montaža - Nadometni razdelilnik  - dimenzij (š)602x(v)658x(g)250mm (kot npr. IL952212-- , Schrack); kpl s montažnim in spojnim materialom, zbiralkama N+PE in zaščitnimi pokrovi - montiran na višini (spodnji rob) 1,5m od gotovih tal</t>
  </si>
  <si>
    <t>Dobava, vgradnja in priklop - zaščitno stikalo RCD (montaža na letev) - 25A/4p/30mA-6kA, A Puls (kot npr. BC602103-- Schrack ali enakovredno)</t>
  </si>
  <si>
    <t xml:space="preserve">Dobava, vgradnja in priklop - glavno stikalo za izklop v sili (montaža na letev) - 25A//3p/rdeč  (kot npr.IN8R2323--, Schrack ali enakovredno) </t>
  </si>
  <si>
    <t>Dobava, vgradnja in priklop - Prenapetostni odvodnik 4+0, razred II, 255V, 15kA, kpl. prenapetostnik in podnožje (kot npr. IS010351--, Schrack ali enakovredno)</t>
  </si>
  <si>
    <t>Dobava, vgradnja in priklop - preklopno stikalo 1/0/2, 1P, 10A za montažo na letev  (kot npr. IN620003--, Schrack ali enakovredno)</t>
  </si>
  <si>
    <t>Dobava, vgradnja in priklop - inštalacijski kontaktor za montažo na letev, 1P, 230V, 20A, z delovnim kontaktom (kot npr. BZ326437--, Schrack ali enakovredno)</t>
  </si>
  <si>
    <t>Vgradnja regulatorjev ogrevanja - OPOMBA: dobava se izvede v sklopu strojne opreme - vgradnja in vezava</t>
  </si>
  <si>
    <t>DROBNI IN SPOJNI MATERIAL (viličaste zbiralke 3P, oznake, DIN letev, žica za ožičenje, tulci, sponke...)</t>
  </si>
  <si>
    <t>Odklop in prevezava krmilnika ogrevalih krogov v obstoječi kotlovnici osnovne šole. Priklop električnega grelnika novega zalogovnika na obstoječ varovalni element v obstoječi omarici kotlovnice, ter izvedba vseh ostalih potrebnih del.</t>
  </si>
  <si>
    <t>E-2.8.</t>
  </si>
  <si>
    <t>OGREVALNI KABLI OGREVANJA ŽLOT</t>
  </si>
  <si>
    <t>Vodotesni (Raychem) spojni kos - spoj grelnega kabla in kablovoda iz RG1</t>
  </si>
  <si>
    <t>Obračunano po kpl.</t>
  </si>
  <si>
    <t>Dobava in montaža ATESTIRANE grelne instalacije 20W/m v žlebove in odtočne cevi s pritrdilno in obesno opremo, z grelnim kablom GD</t>
  </si>
  <si>
    <t>Obračunano po m.</t>
  </si>
  <si>
    <t>OPOMBA: 
Regulator ogrevanja žlebov je upoštevan v popisu razdelilnika R9!</t>
  </si>
  <si>
    <t>E-2.9.</t>
  </si>
  <si>
    <t>OZVOČENJE ŠPORTNE DVORANE</t>
  </si>
  <si>
    <t>1.) CENTRALNA NAPRAVA OZVOČENJA V SESTAVI:
 - QX1832USB 18 KANALNI  mikser 6x monoMIC , 4 x stereo mikser, 4 grupe, RACK verzija (1 KOS)
- UCD100, CD- mp-3 predvajalnik, rack vgradnja	 (1 KOS)
Brezžični mikrofonski komplet z ročnim in naglavnim mikrofonom, dvojni diversity sprejemnik, zunanje antene, avtomatska izbira frekv. Oddajniki z nastavljivo močjo 5,10,30 mW, velik doseg in zanesljivo delovanje ( LD)	 (1 KOS)
- Grafični ekviliser , 16 kanalni, stereo	(1 KOS)
- E4-250  Avdio ojačevalnik  4 x 250W/8 Ohm, 2 HE	 (3 KOS)
- SPU1200/K  Mrežna napajalna /distribucijska enota 230V 50Hz, z enoto za mehki zagon in komunikatorjem  za povezavo s šolsko napravo ( obvestila, zvonenje) .	 (1 KOS)
- 15HE/19"  vgradno ohišje  , komplet ožičeno, s kolesi	kos	 (1 KOS)
- 10HE prenosno 3D ohišje lahke izvedbe z glavnim stikalom in razdelilcem 230V	kos	 (1 KOS)</t>
  </si>
  <si>
    <t>kpl.</t>
  </si>
  <si>
    <t>2.) ZVOČNI VIRI DVORANE:
 -  ACH112 zvočna kombinacija 300W/8 Ohm,50Hz-20kHz, Spl 131 dB, zaščita proti preobremenitvi , zaščitna jeklena mrežaohišje iz odporne plastične mase, barva antracit. Vgrajena prijemališča za  obešanje.	 (12 KOS)
 - Konzola za montažo zvočnikov na stropno konstrukcijo   s z možnostjo obračanja zvočnikov, namenska izdelava.	 (12 KOS) Zvočnike se zaščiti proti udarcem z zaščitno kovinsko mrežo.</t>
  </si>
  <si>
    <t>3.) MIKROFONI IN STOJALA:
 -  MSŽ-4   mikrofonsko stojalo-žirafa 	 (2 KOS)
 - PG-48 - dinamični mikrofon s stikalom, namiznim stojalom in 5m kabla s konektorjem.	 (1 KOS)</t>
  </si>
  <si>
    <t>4.) ZAGON OPREME:
Priklop opreme ozvočenja na izvedeno instalacijo in montirane zvočne vire in razdelilne omarice, zagon in nastavitve opreme, drobni instalacijski material, konektiranje kablov, označevanje,dokumentacija, poučitev uporabnika za uporabo opreme.</t>
  </si>
  <si>
    <t>Dobava in polaganja - kabel PPL 2x4 mm2</t>
  </si>
  <si>
    <t>Obračunano po m</t>
  </si>
  <si>
    <t xml:space="preserve">Dobava in polaganje kabel FTP Cat 6 </t>
  </si>
  <si>
    <t>Ostala oprema:
- Multicore mikrofonski kabel 6-parični (80m)
- Montaža zvočnikov na stropne nosilce
ostali drobni montažni in inštalacijski material</t>
  </si>
  <si>
    <t>E-2.10.</t>
  </si>
  <si>
    <t>SISTEM NARAVNEGA ODVODA DIMA IN TOPLOTE</t>
  </si>
  <si>
    <r>
      <rPr>
        <b/>
        <sz val="10"/>
        <rFont val="Arial Narrow"/>
        <family val="2"/>
        <charset val="238"/>
      </rPr>
      <t>Krmilna centrala CPS-M1 80A; (1kpl)</t>
    </r>
    <r>
      <rPr>
        <sz val="10"/>
        <rFont val="Arial Narrow"/>
        <family val="2"/>
        <charset val="238"/>
      </rPr>
      <t xml:space="preserve">
- 1x kovinsko ohišje
- 1x identifikacija napake; stanje krmilja, kontrola linij, izpad omrežja, napaka Akku, itd.
- 1x požarna linija
- 8x linija motornih pogonov 24Vdc
- Akku
- Vds certifikat EN 12101-10</t>
    </r>
  </si>
  <si>
    <r>
      <t xml:space="preserve">SHEV ročni javljalnik RT45/G; funkcija - normalno, napaka, požar, reset - </t>
    </r>
    <r>
      <rPr>
        <b/>
        <sz val="10"/>
        <rFont val="Arial Narrow"/>
        <family val="2"/>
        <charset val="238"/>
      </rPr>
      <t>(2 kos)</t>
    </r>
  </si>
  <si>
    <r>
      <t xml:space="preserve">Ventilacijska tipka LT 84-U; funkcija - odpira, stop, zapira - </t>
    </r>
    <r>
      <rPr>
        <b/>
        <sz val="10"/>
        <rFont val="Arial Narrow"/>
        <family val="2"/>
        <charset val="238"/>
      </rPr>
      <t>(3 kos)</t>
    </r>
  </si>
  <si>
    <r>
      <t xml:space="preserve">Dežni / veterni senzor </t>
    </r>
    <r>
      <rPr>
        <sz val="9"/>
        <rFont val="Arial Narrow"/>
        <family val="2"/>
        <charset val="238"/>
      </rPr>
      <t>WRG 82</t>
    </r>
    <r>
      <rPr>
        <sz val="10"/>
        <rFont val="Arial Narrow"/>
        <family val="2"/>
        <charset val="238"/>
      </rPr>
      <t xml:space="preserve"> </t>
    </r>
    <r>
      <rPr>
        <b/>
        <sz val="10"/>
        <rFont val="Arial Narrow"/>
        <family val="2"/>
        <charset val="238"/>
      </rPr>
      <t>(1 kos)</t>
    </r>
  </si>
  <si>
    <r>
      <rPr>
        <b/>
        <sz val="10"/>
        <rFont val="Arial Narrow"/>
        <family val="2"/>
        <charset val="238"/>
      </rPr>
      <t>Verižni motorni pogon 24V DC VdS, TÜV;  (12 kpl)
PS1-ŠPORTNA DVORANA</t>
    </r>
    <r>
      <rPr>
        <sz val="10"/>
        <rFont val="Arial Narrow"/>
        <family val="2"/>
        <charset val="238"/>
      </rPr>
      <t xml:space="preserve">
napajanje: 24VDC
tip: -PLP
kot odpiranaja: 77°
čas odpiranja: 11.8mm/s; SHEV 12.2mm/s
funkcionalna varnost: Re=1000
razred zaščite: IP 32
ohišje: aluminij
VdS certifikat G 503007
Skupaj s pritrditvenimi konzolami za odpiranje krila navznoter, izvedba vertikalno, tečaji ob strani
Gr.dim.(100x148)cm (šir. x viš)
Za montažo vsakega pogona se potrebuje prostor na podboju okenskega krila cca. 50mm.
Vsi krmilni elementi so medsebojno usklajeni na krmilno omarico proizvajalca</t>
    </r>
  </si>
  <si>
    <t>Testiranje, zagon sistema, predaja in šolanje uporabnika</t>
  </si>
  <si>
    <t>Dobava in polaganje - ognjevarni kabel  3x2,5mm2, kot npr. tip B.f.NHXH-J FE180/E30-E60, položen v kabelski kanal ali instalacijsko cev</t>
  </si>
  <si>
    <t>Dobava in polaganje - komunikacijski ognjevarni kabel  8x0,8mm2, kot npr, J-H(ST)H…BD, položen v kabelski kanal ali instalacijsko cev</t>
  </si>
  <si>
    <t>Dobava in polaganje - komunikacijski ognjevarni kabel  4x0,8mm2, kot npr, J-H(ST)H…BD, položen v kabelski kanal ali instalacijsko cev</t>
  </si>
  <si>
    <t>Dobava in montaža - Montažni drog senzorja za dež in veter. Drog premera 42-60 mm dolžine 1m (kovinski vročecinkan drog), kpl z vsem potrebnim materialom za montažo droga.</t>
  </si>
  <si>
    <t>E-2.11.</t>
  </si>
  <si>
    <t>ALARMNA ZAŠČITA</t>
  </si>
  <si>
    <t>Alarmna centrala (npr. Paradox EVO192 centrala); 8 žičnih con, 8 particij, 999 uporabniških šifer, razširitev do 192 žičnih con, možnost priklopa do 254 adresabilnih BUS naprav oz. modulov, podpira pristopno kontrolo, vgrajen modem za poziv na sprejemni center, avtomatska menjava zimsko/letnega časa, 5 PGM, Winload, arhiv za 2048 dogodkov.</t>
  </si>
  <si>
    <t xml:space="preserve">Kovinsko ohišje za Paradox centrale, 325x400x98mm, vgrajen trafo 40VA, varovalka in tamper stikalo, priključena ozemljitev vrat in ohišja, plastični distančniki za hitro montažo
</t>
  </si>
  <si>
    <t>Akumulatorska baterija 12V / 7,2 Ah</t>
  </si>
  <si>
    <t>Razširitveni modul žične conske razširitve za alarmne centrale serije EVO192, 8 con (npr. Paradox PAR ZX8)</t>
  </si>
  <si>
    <t>Kodirnik - LCD tipkovnica s programabilnimi sporočili za Paradox EVO alarmne centrale. 8 funkcijskih tipk, 3 kombinirane alarmne tipke (F.A.P.), 1 vhod za cono in PGM izhod (npr. Paradox PAR K641)</t>
  </si>
  <si>
    <t>Nadzorovani modul dodatnega napajanja 2,8A preko BUS vodila za Paradox EVO (kot npr. Paradox PAR PS25)</t>
  </si>
  <si>
    <t>Magnetni kontakt odmik 30mm, 25mm(železo), aluminjasti (npr. Menvier 462N)</t>
  </si>
  <si>
    <t>Senzor kombinirani PIR + MW, digitalna mikroprocesorska obdelava signalov, quad linearna tehnologija, možnost zaznave hišnih živali do 25kg, nastavitev polja pokritja mikrovalovnega senzorja, pokritje 12*12m, napajanje 9,5-14,5V DC, tokovna poraba mirovanje 18mA alarm 25,5mA. (npr. DSC LC-104 PIMW)</t>
  </si>
  <si>
    <t>Stropni/zidni nosilec za IR+MW senzorje</t>
  </si>
  <si>
    <t>Kombinirani IR+MW stropni (360°) senzor z ANTIMASK funkcijo, protisabotažna zaščita pokrova in podnožja, v skladu s SIST EN 50131-1 Grade 3 (npr. LuNAR DTAM Grade 3)</t>
  </si>
  <si>
    <t>TCP/IP komunikacijski modul z web vmesnikom za nadzor in upravljanje Digiplex EVO alarmne centrale. Omogoča prenos podatkov na sprejemnik IPR512, Vsebuje dva I/O, ki jih kontroliramo preko Interneta, prožimo z emailom, prikaz zadnjih 64 dogodkov. (npr. Paradox PAR IP150)</t>
  </si>
  <si>
    <t>Kabel - povezava, ki omogoča direktno priključitev serijskega izhoda modula IP150 na PCS250 ali PCS250G (naprimer izvedba BACKUP komunikacije), dolžine cca. 110cm. (npr. Paradox COMCABLE)</t>
  </si>
  <si>
    <t>GSM/GPRS komunikator za Paradox SPECTRA, MAGELLAN i EVO alarmne centrale. Alternativna rešitev IP javljanja (GPRS), SMS javljanja in upravljanja ter glasovnega sporočanja. (npr. Paradox PAR PAR PCS250), SIM podatkovno kartico zagotovi investitor.</t>
  </si>
  <si>
    <t>Dobava in montaža kabla v IST ceveh, komplet 
Iy(St)y 10x0,22 mm2, senzorski - za vlomne sisteme</t>
  </si>
  <si>
    <t>Dobava in montaža kabla v IST ceveh, komplet 
Iy(St)y 2x0,5 + 6x0,22 mm2, senzorski - za vlomne sisteme</t>
  </si>
  <si>
    <t>Dobava in montaža kabla v IST ceveh, komplet 
PPL 3x1,5mm2</t>
  </si>
  <si>
    <t>Dobava in montaža instalacijske cevi, komplet s spojnim in pritrdilnim materialom
I.C. 13,5mm</t>
  </si>
  <si>
    <t>Dobava in montaža instalacijske cevi, komplet s spojnim in pritrdilnim materialom
PN 13,5mm</t>
  </si>
  <si>
    <t xml:space="preserve">Montaža opreme:
- montaža, vezava in naslavljanje elementov na pripravljeno instalacijo,  
- parametriranje sistema,
- preizkus sistema,
- spuščanje sistema v pogon,
- predaja sistema in poučitev uporabnika.                                                                                                                                                                                                                                                        </t>
  </si>
  <si>
    <t>Prevozni in manipulativni stroški, drobni material, nepredvideno, 3%, po gradbeni knjigi.</t>
  </si>
  <si>
    <t>E-2.12.</t>
  </si>
  <si>
    <t>SISTEM AKTIVNE POŽARNE ZAŠČITE</t>
  </si>
  <si>
    <r>
      <t>Mikroprocesorsko krmiljena centrala za javljanje požara (</t>
    </r>
    <r>
      <rPr>
        <b/>
        <i/>
        <sz val="10"/>
        <rFont val="Arial Narrow"/>
        <family val="2"/>
        <charset val="238"/>
      </rPr>
      <t>npr. Hochiki - Advanced SIMx-5404</t>
    </r>
    <r>
      <rPr>
        <i/>
        <sz val="10"/>
        <rFont val="Arial Narrow"/>
        <family val="2"/>
        <charset val="238"/>
      </rPr>
      <t>,)</t>
    </r>
    <r>
      <rPr>
        <sz val="10"/>
        <rFont val="Arial Narrow"/>
        <family val="2"/>
        <charset val="238"/>
      </rPr>
      <t xml:space="preserve">
• </t>
    </r>
    <r>
      <rPr>
        <b/>
        <u/>
        <sz val="10"/>
        <rFont val="Arial Narrow"/>
        <family val="2"/>
        <charset val="238"/>
      </rPr>
      <t>4 naslovljivih linij</t>
    </r>
    <r>
      <rPr>
        <sz val="10"/>
        <rFont val="Arial Narrow"/>
        <family val="2"/>
        <charset val="238"/>
      </rPr>
      <t xml:space="preserve">  z najmanj 127 adresami za priključitev avtomatskih javljalnikov požara ter z možnostjo razširitve oz. povezljivosti večih central v sistem, 
• ob alarmu, okvari javljalnika se mora na prikazovalniku izpisati ime prostora, lokacija javljalnika, število dogodkov (alarmov,okvar) v obdelavi, 
• prikaz obvestil o stanju sistema,
• teksti in meniji na prikazovalniku za upravljanje sistema v slovenskem jeziku, 
• teksti ob tipkah na upravljanem tabloju v slovenskem jeziku,
• večnivojsko upravljanje sistema ( dostop do funkcij posameznega nivoja je omejen z gesli),
• zvočna signalizacija in prikaz na LCD prikazovalniku o okvarjenem javljalniku samo na centrali (brez proženja notranjih siren),
• rezervno akumulatorsko napajanje,
• skladnost z EN 54 2 &amp; 4.</t>
    </r>
  </si>
  <si>
    <t>Akumulatorska baterija 12V / 17 Ah</t>
  </si>
  <si>
    <t>Oddaljen prikazovalnik in mrežna komunikacijska kartica za povezavo centrale in oddaljenega prikazovalnika (npr. Advanced Mxp-503)</t>
  </si>
  <si>
    <t>Naslovljivi optični dimni javljalnik požara (npr. Hochiki ALN-E) v kompletu s podnožjem in napisno ploščico</t>
  </si>
  <si>
    <t>Vzorčna komora z naslovljivim optičnim dimnim javljalnikom požara (npr. Hochiki ALN-E) v kompletu s podnožjem in napisno ploščico</t>
  </si>
  <si>
    <t>Naslovljivi termični javljalnik požara (npr. Hochiki ) v kompletu s podnožjem in napisno ploščico</t>
  </si>
  <si>
    <t>Naslovljivi ročni javljalnik požara (npr. Hochiki HCP-E) z izolatorjem zanke v kompletu z napisno ploščico</t>
  </si>
  <si>
    <t>Pleksi zaščitno steklo za ročni javljalnik</t>
  </si>
  <si>
    <t>Flouroscentna oznaka ročni javljalnik 125x125mm</t>
  </si>
  <si>
    <t>Naslovljiva sirena z bliskavico (npr. Hochiki YBO-BSB2) za montažo v podnožje avtomatskega javljalnik in napisno ploščico</t>
  </si>
  <si>
    <t>Naslovljiva sirena z bliskavico  (npr. Hochiki YBO-BSB2) za montažo v podnožje  in napisno ploščico</t>
  </si>
  <si>
    <t>Flouroscentna oznaka sirena 125x125mm</t>
  </si>
  <si>
    <t>Vmesnik adresibilni 1 izhod (~230V/5A)/1 vhod (nadzorovan) in izolatorjem (npr. Hochiki CHQ-MRC(SCI)) - krmiljenje/kontrola PL in DL, izklop klimatov, deblokado drsnih vrat, vklop ventilatorjev nadtlaka, deblokado magnetnih držal,..v kompletu z napisno ploščico</t>
  </si>
  <si>
    <t>Modul adresibilni MULTI 4 izhodi (=30V/1A)/4 vhodi, npr. Hochiki CHQ-PCM(HFP)-SCI) v kompletu z napisno ploščico</t>
  </si>
  <si>
    <t>Adresibilni vmesnik 1 vhod za priklop konvencionalnih javljalnikov (6 max.)  in izolatorjem (npr. Hochiki CHQ-SZM2(SCI))</t>
  </si>
  <si>
    <r>
      <t xml:space="preserve">Napajalnik za požarne sisteme , LED serija , vhodna napetost = 220 Vac , izhodna napetost = 27,6 Vdc, izhoden tok = </t>
    </r>
    <r>
      <rPr>
        <b/>
        <sz val="10"/>
        <rFont val="Arial Narrow"/>
        <family val="2"/>
        <charset val="238"/>
      </rPr>
      <t>5A</t>
    </r>
    <r>
      <rPr>
        <sz val="10"/>
        <rFont val="Arial Narrow"/>
        <family val="2"/>
        <charset val="238"/>
      </rPr>
      <t xml:space="preserve"> , protisabotažna zašita , zaščita baterije , tehnični izhod , javljanje izpada 220 V , javljanje napake na usmerniku , javljanje napake na bateriji, brez akumulatorja.</t>
    </r>
  </si>
  <si>
    <t>Žarkovni konvencionalni javljalnik (par oddajnik - sprejemnik) dometa 5-100m, priklop na adresno zanko preko modula CHQ-SZM (npr. Hochiki SPC-ET) v kompletu z napisno ploščico</t>
  </si>
  <si>
    <t>Kovinska zaščita za ročne javljanike požara (nerjaveče jeklo)</t>
  </si>
  <si>
    <t>Kovinska zaščita za linijske optične javljanike požara (nerjaveče jeklo)</t>
  </si>
  <si>
    <t>Dobava in polaganje kabla JB-IY(St)Y 1x2x0,8 mm2</t>
  </si>
  <si>
    <t>Dobava in polaganje kabla PPL 3x1,5mm2</t>
  </si>
  <si>
    <t>Dobava in montaža instalacijske cevi I.C. 13,5mm , komplet s spojnim in pritrdilnim materialom</t>
  </si>
  <si>
    <t>Dobava in montaža instalacijske cevi PN 13,5mm , komplet s spojnim in pritrdilnim materialom</t>
  </si>
  <si>
    <t xml:space="preserve">Montaža opreme:
- montaža, vezava in naslavljanje elementov na pripravljeno instalacijo,  
- označitev javljalnikov,
- parametriranje sistema,
- preizkus sistema,
- spuščanje sistema v pogon,
- sodelovanje na pregledu s strani pooblaščene institucije,
- predaja sistema in poučitev uporabnika.                                                                                                                                                                                                                                                        </t>
  </si>
  <si>
    <t>Pregled požarnega sistema s strani pooblaščene osebe in izdaja potrdila</t>
  </si>
  <si>
    <t>E-2.13.</t>
  </si>
  <si>
    <t>STRELOVODNA INŠTALACIJA</t>
  </si>
  <si>
    <t>Dobava in vgradnja - križni spoj - sponka križna 60x60/III, M8, Rf (za spajanje valjanca 30x3,5 mm)  (kot npr. sponka križna 60x60/III, M8, Rf, proizvajalca Franzi strel.)</t>
  </si>
  <si>
    <t xml:space="preserve">Dobava in vgradnja - merilni stik - sponka merilna 60x60/III, M8, Rf (kot npr. sponka merilna 60x60/III, M8, Rf, proizvajalca Franzi strel.) </t>
  </si>
  <si>
    <t>Dobava in vgradnja - Vezna sponka, za spajanje oplaščenega ALU fi 8 mm vodnika z neoplaščenim ALU fi 8 mm vodnikom lovilne mreže (kot npr. sponka kontaktna - vezna 100 mm, Franzi strel.).</t>
  </si>
  <si>
    <t>Dobava in vgradnja - strešni nosilec okroglega ALU vodnika fi 8mm, namenjen pritrditvi lovilne mreže (kot npr. nosilec strešni, Rf, proizvajalca Franzi strel.) z vsem potrebnim pritrdilnim materialom.</t>
  </si>
  <si>
    <t xml:space="preserve">Dobava in vgradnja - strešni nosilec okroglega ALU vodnika fi 8mm za ravne strehe (kot npr. nosilec strešni šestkotnik, proizvajalca Franzi strel.) </t>
  </si>
  <si>
    <t>dobava in vgradnja - Križni spoj - sponka križna 60x60/III, M8, Rf (za spajanje vodnikov fi 8-10mm) (kot npr. sponka križna 60x60/III (fi 8-10mm), M8, Rf, proizvajalca Franzi strel.)</t>
  </si>
  <si>
    <t>Lovilna mreža - dobava in montaža  - okrogli vodnik Al Ø 8mm (kot npr. vodnik Al-legura, Franzi strel.) - ki se polaga na strešne nosilce iz nerjavečega jekla.</t>
  </si>
  <si>
    <t>Odvodi - dobava in montaža  - okrogli vodnik Al Ø 8mm z izolacijo, namenjen izvedbi odvodov strelovodne inštalacije (kot npr. vodnik fi 8 mm legura fi 11 mm, Franzi strel.) - ki se pritrdi na stenske nosilce (PN skoba fi 11mm) pod fasadno oblogo.</t>
  </si>
  <si>
    <t>Dobava in montaža - Trak nerjavni -  trak/valjanec za izvedbo ozemljitvene mreže (kot npr. trak nerjavni, Rf, 30x3,5mm, Franzi strel.)</t>
  </si>
  <si>
    <t>Dobava in montaža - merilna p.o. omarica Rf, nameščena na višini (spodni rob omarice) 1m od tal v barvi fasadne obloge - kot npr. omarica merilna 200x150x100, Rf, Franzi strel.).</t>
  </si>
  <si>
    <t>Dobava in montaža - Mehanska zaščita odvoda L=1,5m Š=50mm¸, Rf.- kot npr. mehanska zaščita, Rf, Franzi strel.).</t>
  </si>
  <si>
    <t>Dobava in montaža - zidni nosilec ploščatega RF valjanca 30x3,5, namenjen pritrditvi odvodov iz merilne sponke do temeljnega ozemljila (kot npr. nosilec zidni ses. , M8xL 60 mm, Rf, proizvajalca Franzi strel.) z vsem potrebnim pritrdilnim materialom.</t>
  </si>
  <si>
    <t>Dobava in montaža - Lovilna palica dolžine 4m z betonskim podstavkom, proizvajalca Franzi strel. Ali enakovredno.</t>
  </si>
  <si>
    <t>Dobava in montaža - PVC PN skoba Ø 11 mm, namenjena pritrditvi izoliranega Alu. odvodnega vodnika pod fasadno oblogo - kot npr. skoba PNS-11, PVC SI 11 mm, Tritech, z vsem potrebnim pritrdilnim materialom.</t>
  </si>
  <si>
    <t>Dobava in montaža - Zidni nosilec Alu. odvodnega vodnika nad fasado - kot npr. nosilec CLIP H=20mm, Franzi strel. Ali enakovredno.</t>
  </si>
  <si>
    <t>Dobava in montaža - Kontaktna sponka za armaturo, za povezavo temeljnega ozemljila (valjanca) z armaturo (kot npr. sponka kontaktna za armaturo, Franzi strel.).</t>
  </si>
  <si>
    <t>Dobava in montaža - žlebna sponka za spoj odvoda lovilne mreže z žlebom (kot npr. sponka žlebna, Franzi strel.).</t>
  </si>
  <si>
    <t>E-2.14.</t>
  </si>
  <si>
    <t>PREZRAČEVANJE ŠD - krmiljenje difuzorjev</t>
  </si>
  <si>
    <t>Dobava in montaža - Napajalni transformator 230VAC/24VAC, 400VA, kot npr. Schrack ali enakovredno. Montiran v krmilno omarico =KO, z vsem potrebnim pritrdilnim materialom</t>
  </si>
  <si>
    <t>Dobava in montaža - vrstna sponka z varovalko. Za varovanje 24V napajanja motornih pogonov difuzorjev in termostatov</t>
  </si>
  <si>
    <t>Dobava in montaža - n.o doza dimenzij 80x80 za vgradnjo temperaturne sonde, s pokrovom in vsem potrebnim pritrdilnim materialom.</t>
  </si>
  <si>
    <t>Dobava in polaganje - Kabel za ožičenje prostorskih temperaturnih tipal. LiYCY 4x0,75 mm2.</t>
  </si>
  <si>
    <t>Dobava in polaganje - Kabel NYM-J 3x1,5mm2, položen v kabelski kanal ali instalacijsko cev, krmilni kabel</t>
  </si>
  <si>
    <t>Dobava in polaganje - Kabel NYM-J 3x2,5mm2, položen v kabelski kanal ali instalacijsko cev, napajalni kabel</t>
  </si>
  <si>
    <t>E-2.15.</t>
  </si>
  <si>
    <t>OZEMLJITVE</t>
  </si>
  <si>
    <t>Dobava in montaža - Zbiralka dodatne izenačitve potenciala (D.I.P.) - kot npr. doza za ize. Pot., notranja, 10x16 mm2, Franzi strel..</t>
  </si>
  <si>
    <t>Dobava in montaža - Galvanske povezave kovinskih mas  - izvedene z vodnikom RU-ZE H07V-K (P/F) 6 mm2 in 16 mm2- povezava vseh kovinskih mas skladno z veljavno tehnično smernico - upoštevati vse potrebno za spajanje, vključno s kabelskimi čevlji, objemkami ter predpisnimi vijačnimi spoji.</t>
  </si>
  <si>
    <t>E-2.16.</t>
  </si>
  <si>
    <t>CENTRALNI NADZORNI SISTEM</t>
  </si>
  <si>
    <t>Dobava in montaža - krmilne enote za nadzor ter obdelavo podatkov CNS oz. energetskega monitoringa (kot. npr. CP1L, SYMAC) - za potrebe nadzora za rabo energije in povezave na splet (s spletnim vmesnikom ter aplikacijo kot npr. e2 manager – monitoring &amp; targeting) - lokacija krmilne enote je v razdelilniku R-G9.</t>
  </si>
  <si>
    <t>Vzpostavitev meritev električne energije (odjemno mesto  R-G9), vgradnja ločenega merilnika električnih parametrov na obstoječo linijo (kot npr. KM50-E) (tokovne zanke se umestijo z objemnimi merilniki, napetostne zanke se priključijo v linijo…) - upoštevati vse potrebno za vgradnjo, priklop, zagon in preizkus...</t>
  </si>
  <si>
    <t>Šolanje uporabnika za nadaljnjo in pravilno uporabo. Šolanje se izvede tako, da se prikaže vse merjene  parametre za vsa merilna mesta ter funkcionalnosti aplikacije za monitoring, kjer bo naročnik spremljal in odčitoval parametre.</t>
  </si>
  <si>
    <t>E-2.17.</t>
  </si>
  <si>
    <t>Izvedba meritev električne in strelovodne inštalacije po končanju del. 
OPOMBA: Upoštevati izvedbo skupnih meritev po izvedeni energetski sanaciji ter prizidavi nove dvorane.</t>
  </si>
  <si>
    <t>Izvedba meritev inštalacije univerzalnega ožičenja.
OPOMBA: Upoštevati izvedbo skupnih meritev po izvedeni energetski sanaciji ter prizidavi nove dvorane.</t>
  </si>
  <si>
    <t>Izdelava in predaja projektantu - celotnih tlorisov in shem z vrisanimi in opisanimi spremembami med PGD in PZI ter dejanskim stanjem.</t>
  </si>
  <si>
    <t>Pregled vseh stenskih, talnih ter stropnih prebojev ter izvedba v požarni odpornosti (R)EI-60. Prehodi različnih presekov.
OPOMBA: Tesnjenje prehodov se izvede skladno z navodili v projektni dokumentaciji, ter ŠPV ! Detajl izvedbe tesnjenja pred izvedbo izvajalec uskladi s projektantom požarne varnosti !</t>
  </si>
  <si>
    <t>Obračun po kpl (po prehodu)</t>
  </si>
  <si>
    <t>Pregled vseh stenskih, talnih ter stropnih prebojev ter izvedba v požarni odpornosti (R)EI-30. Prehodi različnih presekov. 
OPOMBA: Tesnjenje prehodov se izvede skladno z navodili v projektni dokumentaciji, ter ŠPV ! Detajl izvedbe tesnjenja pred izvedbo izvajalec uskladi s projektantom požarne varnosti !</t>
  </si>
  <si>
    <t>IZVEDBA POŽARNEGA SISTEMA - Koordinacija na objektu (arhitektom, projektantom, naročnikom, nadzorom, drugimi izvajalci,...), programiranje sistema, zagon sistema in poizkusno delovanje, sodelovanje tehnika na pregledu s strani pooblaščene osebe (Ekosystem, IVD,...).</t>
  </si>
  <si>
    <t>Pregled požarnega sistema s strani pooblaščene osebe in izdaja potrdila za sistem.</t>
  </si>
  <si>
    <t>SKUPAJ:</t>
  </si>
  <si>
    <t>E-3</t>
  </si>
  <si>
    <t>E-3.1</t>
  </si>
  <si>
    <t xml:space="preserve">Odklop in demontaža obstoječe opreme (svetilke, stikala, razdelilnika) v objektu predvidene sanacije. 
</t>
  </si>
  <si>
    <t>Odklop in demontaža obstoječe lovilne mreže strelovodna inštalacije na obstoječi telovadnici.</t>
  </si>
  <si>
    <t>Odklop obstoječih priključkov (elektrika, TK,..) obstoječega stanovanja nad telovadnico predvideno za sanacijo.</t>
  </si>
  <si>
    <t xml:space="preserve">OPOMBA: Vso odpadno električno opremo ter elemente električnih inštalacije je potrebno odstraniti skladno s predpisi, ter naročniku priložiti ustrezen evidenčni list o deponiranju na ustrezno deponijo !
Pri izvajanju del mora izvajalec zaščititi vse obstoječe objekte ter prostore v objektih ob katerih bo izvajal dela. V primeru poškodb na predhodno omenjenih objektih in prostorih bo le te saniral oz. povrnil v prvotno stanje !
 </t>
  </si>
  <si>
    <t>E-3.2</t>
  </si>
  <si>
    <t>Dobava in montaža - kanal parapetni AT130/72, kpl s pregradami ter pokrovom - upoštevati ves potrebni pritrdilni material - montiran na steno - bele barve (kot npr. ELBA)</t>
  </si>
  <si>
    <t>Dobava in montaža - pocinkana kabelska polica 50/60 montirana na konzole - upoštevati konzole ves potreben material, spojni material, pritrdilni material ter vsa potrebna montažna dela</t>
  </si>
  <si>
    <t>Dobava in montaža - pocinkana kabelska polica 200/60 montirana na konzole  - upoštevati ves potreben material, spojni material, pritrdilni material ter vsa potrebna montažna dela</t>
  </si>
  <si>
    <t>Dobava in montaža profilov in obešal za izvedbo viseče konstrukcije za razsvetljavo v vadbenem prostoru. 60m pocinkanih profilov 41x41x2,5 mm + obešala + ostali potrebni spojni in pritrdilni material (kot npr. Caddy)</t>
  </si>
  <si>
    <t>E-3.2.1.</t>
  </si>
  <si>
    <t>Dobava in vgradnja - p.o. doza 3M (globine minimalno 60mm)- kpl z vsem pritrdilnim materialom ter nosilnim in okrasnim okvirjem</t>
  </si>
  <si>
    <t>Dobava in vgradnja - p.o. doza 4M - kpl z vsem pritrdilnim materialom, ter nosilnim in okrasnim okvirjem (kot npr. 4M p.o. doza,  TEM Čatež)</t>
  </si>
  <si>
    <t>Dobava in vgradnja - nadometna doza 3M z zaščitnim pokrovom IP 55 (kot npr. NO CUBO 3M, IP 55, TEM Čatež)</t>
  </si>
  <si>
    <t>E-3.3</t>
  </si>
  <si>
    <t>E-3.4</t>
  </si>
  <si>
    <t>Dobava in montaža - Delovno mesto - vtičnica 2xRJ45 (S/FTP Cat.5e) - dvojne komunikacijske vtičnice s protiprašnim pokrovčkom, za vgradnjo v parapetni kanal, S(FTP cat. 5, 2xRJ45, komplet z dozo in okvirjem vtičnice - vgrajena v parapetni kanal - bele barve (kot npr. ELBA).</t>
  </si>
  <si>
    <t>Dobava in postavitev brezžičnih dostopnih točk (WAP) na lokacijah v objektu (označene na načrtih) - po detajlih po projektu (kot npr Arionet 3800, Cisco)</t>
  </si>
  <si>
    <t>Dobava in polaganje - Kabel HDMI (10 m) - upoštevati vse potrebno za položitev kabla v inštalacijske cevi - kabel se položi iz stropne doze do ustrezne talne doze  - detajl v načrtih</t>
  </si>
  <si>
    <t>Dobava in montaža - HDMI 1M vtičnica za vgradnjo v skupno dozo kpl. s HDMI konektorjem in univerzalnim nosilcem (kot npr. HDMI vtičnica, TEM Čatež).</t>
  </si>
  <si>
    <t>E-3.5</t>
  </si>
  <si>
    <t>Dobava in vgradnja - Delovno mesto - vtičnica 3x vtičnica 230V (trojna v skupnem ohišju), kompletno s trojno dozo ter trojnim zaščitnim pokrovom, vgrajena v parapetni kanal - bele barve, kot npr. ELBA.</t>
  </si>
  <si>
    <t>Dobava in montaža - kuhinjska priključnica (stalni priklop) 3L+N+PE, 16A - vgrajeno v p.o. dozo -  upoštevati nosilni okvir, zaščitni pokrov in  ves potreben pritrdilni in spojni material - kot npr. EL999991, Schrack.</t>
  </si>
  <si>
    <t>Dobava in montaža - Stikalo navadno p.o. 10A - stikalo montirano v p.o. dozo na minimalno višino 1,2m od gotovih tal  - kot npr. MODUL, TEM Čatež - v primeru več stikal na isti lokaciji se le ta vgradijo v isto p.o. dozo, upoštevati nosilni in okrasni okvir in  ves potreben pritrdilni in spojni material</t>
  </si>
  <si>
    <t>Dobava in montaža - Tipka navadna p.o. 10A - tipkalo montirano v p.o. dozo na minimalno višino 1,2m od gotovih tal - kot npr. MODUL, TEM Čatež - v primeru več stikal/tipkal na isti lokaciji se le ta vgradijo v isto p.o. dozo, upoštevati nosilni in okrasni okvir in  ves potreben pritrdilni in spojni material</t>
  </si>
  <si>
    <t>Dobava in montaža - žaluzijsko stikalo, tipka za krmiljenje motornih žaluzij in oken. Montaža v p.o. skupno dozo  - kot npr. stikalo žaluzijsko, TEM Čatež.</t>
  </si>
  <si>
    <t>Dobava in montaža - Krmilnik DALI - krmilni modul za regulacijo razsvetljave ter ostalih kontrolnikov (krmilnika tipkal), upoštevati nosilni in okrasni okvir in  ves potreben pritrdilni in spojni material</t>
  </si>
  <si>
    <t>Dobava in montaža - Krmilnik tipkal DALI - krmilni modul za tipkala - krmilnik tipkal se namesti v bližino tipkal (upoštevati maksimalno dovoljeno razdaljo med krmilnikom tipkal ter tipkali, ki ga poda prizvajalec opreme), upoštevati nosilni in okrasni okvir in  ves potreben pritrdilni in spojni material</t>
  </si>
  <si>
    <t>Dobava in montaža - Vgradni senzor gibanja - vklop razsvetljave - 360Stop. - vgrajen v suhomontažni strop, upoštevati nosilni in okrasni okvir in  ves potreben pritrdilni in spojni material. Senzor z dometom min. 10m. Kot npr. OR-CR-222, ORNO al enakovredno.</t>
  </si>
  <si>
    <t>E-3.6</t>
  </si>
  <si>
    <t>Dobava in montaža - Svetilka S1 - vgradna svetilka - LED 33W/230VAC, e-predstikalna naprava, 4000K, 3.750lm, Ra&gt;80, dimenzij 595x595x45mm, steklo PMMA (mikro prizma) - vgrajena v suhomontažni strop - svetilka kot npr. officeflat, GEOLUX</t>
  </si>
  <si>
    <t>Dobava in montaža - Svetilka S2 - vgradna stropna svetilka - LED 15W/230VAC, e-predstikalna naprava, 4000K, 1465lm, Ra=80, premer 222mm - svetilka kot npr. Sylflat, Sylvania</t>
  </si>
  <si>
    <t>Dobava in montaža - Svetilka S3 - vgradna stropna svetilka - LED 13W/230VAC, e-predstikalna naprava, 3000K, 925lm, IP54, premer 110mm - svetilka kot npr. 10113B, One light</t>
  </si>
  <si>
    <t>Dobava in montaža - Svetilka S4 - vgradna stropna svetilka - LED 22W/230VAC, e-predstikalna naprava, 4000K, 2054lm, Ra=80 - svetilka kot npr. Sylflat, Sylvania</t>
  </si>
  <si>
    <t>Dobava in montaža - Svetilka S11 - nadgradna industrijska svetilka LED 53W, 4000K, 6750lm, Ra=80, min. IP66/IK08, dimenzij 1669x61x50mm, steklo polikarbonat opal - (kot npr.  Planox ECO, RZB)</t>
  </si>
  <si>
    <t>Dobava in montaža - Svetilka S12 - nadgradna svetilka s sijalko T8(G13) 18W, 4000K, 1.350lm, Ra=80, kpl. s stikalom za vklop/izklop ter vtičnico 230V, dimenzij 735x60x85mm, svetilka kot npr.  FD3031-18W, Trendlight</t>
  </si>
  <si>
    <t>Dobava in montaža - Svetilka S6 - nadgradna stropna svetilka - LED 6W/230VAC, e-predstikalna naprava, 4000K, 515lm - svetilka kot npr. Sylcircle, Sylvania</t>
  </si>
  <si>
    <t>Dobava in montaža - Svetilka S10 - nadgradna stropna svetilka - LED 12W/230VAC, e-predstikalna naprava, 4000K, 1030lm - svetilka kot npr. Sylcircle, Sylvania</t>
  </si>
  <si>
    <t>Dobava in montaža - Svetilka S13 - stenska svetilka - LED 14W/230VAC, e-predstikalna naprava, 4000K, 1700lm, dimenzij 780x40mm - svetilka kot npr. pandella 1, EGLO ali enakovredno.</t>
  </si>
  <si>
    <t>Dobava in montaža - Svetilka S14 - stenska svetilka - LED 11W/230VAC, e-predstikalna naprava, 4000K, 1350lm, dimenzij 600x40mm - svetilka kot npr. pandella 1, EGLO ali enakovredno.</t>
  </si>
  <si>
    <t>Dobava in montaža - Svetilka SZ1 - stenska zunanja svetilka - 23W/230VAC, 1430lm- kot npr. 16942/93/16, Philips ali enakovredno.</t>
  </si>
  <si>
    <t>E-3.7</t>
  </si>
  <si>
    <t>OZVOČENJE PROSTOROV</t>
  </si>
  <si>
    <t>Dobava, montaža in priklop - stropni vgradni zvočnik moči 10W, kot npr. MC 5T, AMC ali enakovredno.</t>
  </si>
  <si>
    <t>Dobava, montaža in priklop - 2x stenski zvočnik moči 75W, kot npr. SKY 100, Skytec ali enakovredno. Zaščitena proti udarcem z zaščitno mrežo</t>
  </si>
  <si>
    <t>Dobava, montaža in priklop - vgradni stenski regulator jakosti zvoka, kot npr. LECCE ali enakovredno.</t>
  </si>
  <si>
    <t xml:space="preserve">Dobava in polaganje - zvočniški kabel CJ 90291 2x2,5 mm2 </t>
  </si>
  <si>
    <t xml:space="preserve">Dobava in polaganje - kabel UTP CAT 5E, za navezavo multimedijske komponente v ŠD z obstoječo opremo v OŠ. </t>
  </si>
  <si>
    <t>E-3.8</t>
  </si>
  <si>
    <t>SISTEM MATIČNE URE</t>
  </si>
  <si>
    <t>Dobava in montaža - Matična ura, 2 časovni liniji, 4 preklopni kontakti, stenska montaža - kot npr. ETC24 ali enakovredo.</t>
  </si>
  <si>
    <t>Dobava - NTP vmesnik  - kot npr. NMI ali enakovredno</t>
  </si>
  <si>
    <t>Dobava - Gigabit Power over Ethernet (PoE) injector  - kot npr. TPE-113G ali enakovredno</t>
  </si>
  <si>
    <t>Dobava in montaža - enostranska okrogla minutna ura fi 300mm, za montažo na steno, kpl. s prozornim pokrovom in kazalcema - kot npr. VME-31 ali enakovredno</t>
  </si>
  <si>
    <t>Dobava in montaža  - dvostranska okrogla minutna ura fi 300mm, za montažo na strop, kpl. s prozornim pokrovom, kazalcema in konzolo - kot npr. 2VME-31 ali enakovredno</t>
  </si>
  <si>
    <t>Dobava in montaža - zaščitna mreža stenske ure</t>
  </si>
  <si>
    <t>Dobava in polaganje - kabel za ožičenje ur 2x0,5 mm2</t>
  </si>
  <si>
    <t>Dobava in polaganje - kabel za navezavo dodatnih ur v prostorih osnovne šole. 2x2,5 mm2. kabel pripravljen v p.o. dozo.</t>
  </si>
  <si>
    <t>priklop opreme, nastavitev ter zagon sistema s strani pooblaščene osebe (ponudnika opreme)</t>
  </si>
  <si>
    <t>Obračunano po kpl</t>
  </si>
  <si>
    <t>Ostalo - vijaki, oznake, sponke, …</t>
  </si>
  <si>
    <t>E-3.9</t>
  </si>
  <si>
    <t>ZAKLJUČNA DELA</t>
  </si>
  <si>
    <t>Dobava in montaža revizijske odprtine dimenzij 400x400 mm - revizijska vrata montirana v suhomontažni strop. Z vsem potrebnim pritrdilnim materialom, vključno z zaključnimi deli po montaži (barvanje, kitanje, če je to potrebno).</t>
  </si>
  <si>
    <t>Dobava in montaža revizijske odprtine dimenzij 600x600 mm - revizijska vrata montirana v suhomontažni strop. Z vsem potrebnim pritrdilnim materialom, vključno z zaključnimi deli po montaži (barvanje, kitanje, če je to potrebno).</t>
  </si>
  <si>
    <t>E-4</t>
  </si>
  <si>
    <t>JAVNA RAZSVETLJAVA</t>
  </si>
  <si>
    <t>z.št.</t>
  </si>
  <si>
    <t>opis postavke</t>
  </si>
  <si>
    <t>enota</t>
  </si>
  <si>
    <t>količina</t>
  </si>
  <si>
    <t>cena/enoto</t>
  </si>
  <si>
    <t>vrednost</t>
  </si>
  <si>
    <t>E-4.1.</t>
  </si>
  <si>
    <t>Zakoličba lokacij svetilk javne razsvetljave na parkirišču</t>
  </si>
  <si>
    <t>Zakoličba nove trase kabelske kanalizacije in kablovoda</t>
  </si>
  <si>
    <t>E-4.2.</t>
  </si>
  <si>
    <t>GRADBENA DELA - KABELSKA KANALIZACIJA IN DROGOVI SVETILK JR</t>
  </si>
  <si>
    <t xml:space="preserve">Strojni in deloma ročni izkop zemlje - za kabelsko kanalizacijo; zemlji IV. kategorije; dimezija kabelskega kanala 0,4x0,8m </t>
  </si>
  <si>
    <t>Križanje z vodi z ostalimi infrastrukturami (elektro, komunalni vodi, telekomunikacije, plin…) - upoštevati vse potrebno za izvedbo križanja - ročni izkop na lokaciji križanja (zakoličba), izvedba križanja (odmiki, zaščitne cevi, ročno zasutje in utrjevanje - križanje izvedeno skladno z navodili v tehničnem poročilu</t>
  </si>
  <si>
    <t>Strojni in deloma ročni izkop zemlje - temelja dimezij  dimezij 0,8x0,8x1,5m</t>
  </si>
  <si>
    <t>Dobava in polaganje, spajanje kabelske cevi - PVC cev fi 110mm, položena vzporedno v pred pripravljen jarek za kabelsko kanalizacijo širine 0,4m in globine 0,80m Navodila za izvedbo zemeljske kanalizacije in polaganje kablov so podana v tehničnem poročilu!</t>
  </si>
  <si>
    <t>Dobava in polaganje opozorilnega traku z napisom "POZOR ELEKTRIKA" (po celotni zemeljski trasi)</t>
  </si>
  <si>
    <t>Dobava in polaganje ozemljitve z valjancem Rf 30x3,5 mm (komplet s priklopi na kandelaber in obst. Ozemljitev)</t>
  </si>
  <si>
    <r>
      <t xml:space="preserve">Zasipanje jarka s presjano zemljo in utrjevanjem le te v plasteh po 0,2m </t>
    </r>
    <r>
      <rPr>
        <b/>
        <sz val="10"/>
        <color theme="1"/>
        <rFont val="Arial Narrow"/>
        <family val="2"/>
        <charset val="238"/>
      </rPr>
      <t>(vključno z ureditvijo v prvotno stanje - nasutje peščene podlage na peš poteh ter ponovna zatravitev trast na travnih površinah)</t>
    </r>
  </si>
  <si>
    <t>Dobava in montaža križne spojke za spajanje valjanca ozemljitve Rf 60x60</t>
  </si>
  <si>
    <t xml:space="preserve">Izdelava betonskega temelja/jaška z betonsko cevjo dimenzij 0,4x1,0m  z vgrajeno PVC cevjo fi110mm za montažo usadnega droga - dimenzije temelja se prilagodijo montaži vsadnega droga višine 8m nad tlemi - Upoštevati vsa potrebna zaključna gradbena dela </t>
  </si>
  <si>
    <t>E-4.3.</t>
  </si>
  <si>
    <t>ELEKTROMONTAŽNA DELA  - KABLIRANJE TER PRIKLOPI</t>
  </si>
  <si>
    <t>DOBAVA IN POSTAVITEV - vroče cinkanega kandelabra z vratci (REDUCIRAN DROG ), višine 8m nad tlemi, s konzolo za montažo dveh svetilk pod kotom 0°, kompletno z izdelavo novega temelja za drog po navodilih in specifikacijah proizvajalca drogov.</t>
  </si>
  <si>
    <t>Izdelava galvanskih povezav ozemljil (spojev kandelabrov z ozemljilom)</t>
  </si>
  <si>
    <t>Dobava in montaža priključno varovalnega elementa - priključnega seta za kandelaber MVL435/1 ali enakovredno z 6A varovalko</t>
  </si>
  <si>
    <r>
      <t xml:space="preserve">Dobava in montaža svetilke - Svetilka cestne razsvetljave z oznako </t>
    </r>
    <r>
      <rPr>
        <b/>
        <u/>
        <sz val="10"/>
        <color theme="1"/>
        <rFont val="Arial Narrow"/>
        <family val="2"/>
        <charset val="238"/>
      </rPr>
      <t>S1</t>
    </r>
    <r>
      <rPr>
        <sz val="10"/>
        <color theme="1"/>
        <rFont val="Arial Narrow"/>
        <family val="2"/>
        <charset val="238"/>
      </rPr>
      <t xml:space="preserve"> - z osnovnimi tehničnimi karakteristikami - maks.moč svetilke 50W, živ. doba 100 000 h, barvna temperatura 4.000K, svetlobni tok svetilke 6.950lm (Svetilka kot npr. Plain I M 50W, Geoenergetika ali enakovredno) - možnost regulacije (0-10, DALI...) - vključno z vsem potrebnim pritrdilnim materialom ter reducirnimi nastavki za direktno montažo – upoštevana uporaba avtodvigala</t>
    </r>
  </si>
  <si>
    <t>Dobava in polaganje/uvlečenje kabla v kabelsko kanalizacijo - kabel NYY-J 5x10 mm2</t>
  </si>
  <si>
    <t>Dobava in montaža kabla od priključne odprtine kandelabra do svetilke - tipa NYM-J 3x1,5mm2, z vsem potrebnim montažnim materialom</t>
  </si>
  <si>
    <t>Dobava in montaža - svetlobni senzor (fotocelica) za vklop/ izklop javne razsvetljave. Kot npr. Nightmatic 2000, STEINEL ali enakovredno</t>
  </si>
  <si>
    <t>Dobava, vgradnja in priklop - kontaktor 20A, 230V (kot npr. LA100913--, Schrack ali enakovredno) za izklop/vklop javne razsvetljave. Montiran v R9</t>
  </si>
  <si>
    <t>E-4.4.</t>
  </si>
  <si>
    <t>Stroški nadzora in izklopov vzdrževalca infrastrukture javne razsvetljave</t>
  </si>
  <si>
    <t>1210/19</t>
  </si>
  <si>
    <t>UTRJENE POVRŠINE</t>
  </si>
  <si>
    <t>cena/enot</t>
  </si>
  <si>
    <t>skupaj</t>
  </si>
  <si>
    <t>A.1./</t>
  </si>
  <si>
    <t>PREDDELA:</t>
  </si>
  <si>
    <t>A.1.01./</t>
  </si>
  <si>
    <t xml:space="preserve">Zakoličba obstoječih komunalnih, energetskih in TK vodov, ki prečkajo predvidene utrjene in zelene površine. Mikrozakoličbo posameznih vodov izvršijo tangirani upravljalci. Obračun po dejanskih količinah.
</t>
  </si>
  <si>
    <t>a./ zakoličba obstoječega TK voda.</t>
  </si>
  <si>
    <t>b./ zakoličba obstoječega vodvoda</t>
  </si>
  <si>
    <t>d./ zakoličba obstoječega elektro NN voda.</t>
  </si>
  <si>
    <t>A.1.02./</t>
  </si>
  <si>
    <t>Postavljanje profilov za gradnjo utrjenih povoznih površin parkirišč ter dovoznih cest. Profili z označbo kote nivelete, tampona in planuma spod. ustroja.</t>
  </si>
  <si>
    <t>A.1.03./</t>
  </si>
  <si>
    <t>Zarez obstoječe asfaltne utrditve na meji dovoza in novega-rekonstruiranega pločnika z občinsko cesto z oznako JP 605201. Asfalt debeline cca 10 cm.</t>
  </si>
  <si>
    <t>A.1.04./</t>
  </si>
  <si>
    <t xml:space="preserve">Odstranitev obstoječih betonskih korit za rože – grmovnice na lokaciji bodoče novogradnje oziroma rekonstrukcije. Korita velikosti cca 80 x 60 x 50 cm, skupaj s transportom na drugo lokacijo po izboru investitorja. 
</t>
  </si>
  <si>
    <t>A.1.05./</t>
  </si>
  <si>
    <t>Kompletna izvedba prestavitve obstoječega obeležja na lokaciji bodoče večnamenske dvorane skupaj z odstranitvijo obeležja, rušenjem betonskega temelja in odvozom betonskih odpadkov na  deponijo na razdaljo H = 10 km, skupaj s stroški deponije. Prestavitev obeležja se izvede na   območju OŠ Gornja Radgona po izboru investitorja. Privzeta je kompletna prestavitev z izdelavo novega betonskega temelja - podstavka obeležja.</t>
  </si>
  <si>
    <t>ocenjeno</t>
  </si>
  <si>
    <t>A.1.06./</t>
  </si>
  <si>
    <t xml:space="preserve">Odstranitev – rušenje obstoječega betonskega zidca južno ob obstoječi lokalni cesti. Zid dimenzij  širine cca 0,60 m, višine nad terenom cca 1,00 m in predpostavljeno globino temelja enake širine v globini 0,50 m pod niveleto občinske lokalne ceste. Privzeto je rušenje betonskega zidca z  nalaganjem ruševin na kamione in odvozom odpadkov na deponijo na razdaljo H = 10 km, skupaj s  stroški deponije.
25,00 x 0,60 x 1,50 = 22,50 m3
</t>
  </si>
  <si>
    <t>A.1.07./</t>
  </si>
  <si>
    <t xml:space="preserve">Rušenje obstoječih betonskih klančin na območju južno od zahodne dovozne ceste. Privzeto je  rušenje nižjih stranskih opornih zidov širine stene cca 0,20 m s povprečno višinsko razliko med tlakom klančine in višjim terenom višine cca 0,60 m. Privzeto je rušenje betonskih obodnih sten in tlaka klančin z nalaganjem ruševin na kamione in odvozom odpadkov na deponijo na razdaljo H = 10  km, skupaj s stroški deponije.
 2 x 2 x 5,00 x (1,00 x 0,20 + 0,40 x 50) + 2 x 5,00 x 2,00 x 0,20 = 8,00 + 4,00 = 12,00 m3
</t>
  </si>
  <si>
    <t>A.1.08./</t>
  </si>
  <si>
    <t>Rušenje in odstranitev obstoječih večjih dreves višine cca 20,00 m in debelino debla cca 0,50 m,  skupaj z razžaganjem vej in ruvanjem panjev. Nalaganje in odvoz odpadkov na deponijo na H = 10  km, skupaj s stroški deponije.</t>
  </si>
  <si>
    <t>A.1.09./</t>
  </si>
  <si>
    <t>A.1.10./</t>
  </si>
  <si>
    <t>Rušenje obstoječih cestnih in vrtnih robnikov, z nalaganjem ruševin na kamione in odvozom na deponijo gradbenih odpadkov na H = 10 km, skupaj s stroški deponije.</t>
  </si>
  <si>
    <t>SKUPAJ A.1.</t>
  </si>
  <si>
    <t>A.2./</t>
  </si>
  <si>
    <t>ZEMELJSKA DELA:</t>
  </si>
  <si>
    <t>A.2.01./</t>
  </si>
  <si>
    <t xml:space="preserve">Površinski strojno - ročni (90 - 10%) izkop obstoječega humusnega materiala na obstoječih zelenih površinah. Izkop v globini cca 0,20 m z nalaganjem izkopanega humusa na kamione in odvozom na začasne deponije na H = 50 m. Opomba: izkopani humusni material se ponovno uporabi pri novih zelenih površinah.
1900,00 x 0,20 = 380,00 m3
</t>
  </si>
  <si>
    <t>A.2.02./</t>
  </si>
  <si>
    <t>A.2.03./</t>
  </si>
  <si>
    <t>A.2.04./</t>
  </si>
  <si>
    <t xml:space="preserve">Površinski strojno - ročni (90 - 10%) izkop zemlje III./IV. kat.za pripravo planuma spodnjega ustroja pod predvidenimi utrjenimi povoznimi in pohodnimi asfaltiranimi površinam. Ocena: izkop v povprečni debelini cca 0,40 m pod obstoječimi zelenimi površinami z nalaganjem izkopane zemljine na kamione in odvozom na deponijo na H = 10 km, skupaj s stroški deponije. 
1550,00 x 0,40 = 620,00 m3
</t>
  </si>
  <si>
    <t>A.2.05./</t>
  </si>
  <si>
    <t>A.2.06./</t>
  </si>
  <si>
    <t>A.2.07./</t>
  </si>
  <si>
    <t>SKUPAJ A.2.</t>
  </si>
  <si>
    <t>A.3./</t>
  </si>
  <si>
    <t>ZGORNJI USTROJ:</t>
  </si>
  <si>
    <t>A.3.01./</t>
  </si>
  <si>
    <t>Dobava in polaganje geotekstila natezne trdnosti 13,50 kN/m oziroma gostote 300 g/m2 na planumu utrjenih površin.</t>
  </si>
  <si>
    <t>A.3.02./</t>
  </si>
  <si>
    <t>A.3.03./</t>
  </si>
  <si>
    <t>A.3.04./</t>
  </si>
  <si>
    <t>A.3.05./</t>
  </si>
  <si>
    <t>A.3.06./</t>
  </si>
  <si>
    <t>Dobava in kompletna izvedba premaza predhodno zarezanega asfaltnega vozišča z bitumemsko emulzijo. Asfalt debeline cca 10 cm.</t>
  </si>
  <si>
    <t>A.3.07./</t>
  </si>
  <si>
    <t xml:space="preserve">Dobava in vgrajevanje betonskih cestnih robnikov 15/25 cm kompletno z izkopom, zasipom, temeljem in fugiranjem stikov. Polaganje robnikov v betonski temelj iz betona C12/15 XC4, XF4. </t>
  </si>
  <si>
    <t>a./ robniki 15/25 cm dolžine 1,00 m.</t>
  </si>
  <si>
    <t>b./ robniki 15/25 cm dolžine 0,25 m.</t>
  </si>
  <si>
    <t>A.3.08./</t>
  </si>
  <si>
    <t>Dobava in vgrajevanje betonskih vrtnih robnikov 8/20 cm ob predvidenim pločnikom kompletno z izkopom, zasipom, temeljem in fugiranjem stikov. Polaganje  robnikov v betonski temelj iz betona C12/15 XC4, XF4.</t>
  </si>
  <si>
    <t>a./ robniki 8/20 cm dolžine 1,00 m.</t>
  </si>
  <si>
    <t>b./ robniki 8/20 cm dolžine 0,25 m.</t>
  </si>
  <si>
    <t>A.3.09./</t>
  </si>
  <si>
    <t>Dobava in vgrajevanje asfaltnih slojev na utrjenih povoznih površinah.</t>
  </si>
  <si>
    <t xml:space="preserve">a./ nosilna plast bituminizirane zmesi AC 16 base B 70/100 A4 v debelini 6 cm, na območju asfaltiranih povoznih površin.                                                               </t>
  </si>
  <si>
    <t>b./ nosilna plast bituminizirane zmesi AC 16 base B 70/100 A4 v debelini 5 cm, na območju asfaltiranih pohodnih površin.</t>
  </si>
  <si>
    <t>c./ obrabno zaporna plast bituminizirane zmesi AC 8 surf B 70/100 A4 v debelini 3 cm, na območju povoznih asfaltiranih površin.</t>
  </si>
  <si>
    <t xml:space="preserve">d./ obrabno zaporna plast bituminizirane zmesi AC 4 surf B 70/100 A4 v debelini 3 cm, na območju povoznih asfaltiranih pohodnih površin pešpoti/pločnika.                                                                                                      </t>
  </si>
  <si>
    <t>A.3.10./</t>
  </si>
  <si>
    <t xml:space="preserve">Dobava in polaganje tlaka iz betonskih plošč debeline 4 cm, sive barve na podlagi iz peska D 0/5mm v debelini 2 cm na območju tlakovanih površin - zaščita fasade.
</t>
  </si>
  <si>
    <t>SKUPAJ A.3.</t>
  </si>
  <si>
    <t>A.4./</t>
  </si>
  <si>
    <t>PROMETNA OPREMA IN OSTALA OPREMA:</t>
  </si>
  <si>
    <t>A.4.01./</t>
  </si>
  <si>
    <t>Dobava in kompletna montaža prometnih znakov z betonskim temeljem iz betonske cevi BCDN 400 mm dolžine 1,00 m polnjene z betonom C12/15, železnim drogom višine min 2,25 m nad površino terena in vsemi potrebnimi preddeli in zemeljskimi deli.</t>
  </si>
  <si>
    <t>a./ dobava in montaža dveh prometnih znakov na skupnem drogu in sicer: parkirno mesto rezervirano za vozila invalidov (oznaka 2441) z dopolnilno tablo 2 PM (dva parkirna mesta – oznaka 4306).</t>
  </si>
  <si>
    <t>b./ dobava in montaža prometnega znaka križišče/cestni priključek s prednostno cesto (oznaka 2441).</t>
  </si>
  <si>
    <t>c./ dobava in montaža prometnega znaka “Prehod za pešce” (oznaka 2431)</t>
  </si>
  <si>
    <t xml:space="preserve">d./ dobava in montaža prometnega znaka “Prednost vozil iz nasprotne smeri”. Namen označevanja“Prepoved prometa na delu ceste, kjer se izmenično izvaja enosmerni promet,  dokler tam poteka promet vozil iz nasprotne smeri (oznaka 2105).
</t>
  </si>
  <si>
    <t xml:space="preserve">e./ dobava in montaža prometnega znaka “Prednost pred vozili iz nasprotne smeri”. 
 Namen označevanja“Prednost vozil na delu ceste, kjer se izmenično izvaja enosmerni promet, pred vozili, ki pripeljejo iz nasprotne smeri (oznaka 2106).
</t>
  </si>
  <si>
    <t>A.4.02./</t>
  </si>
  <si>
    <t>Barvanje talnih označb z belo signit barvo.</t>
  </si>
  <si>
    <t>a./ parkirna mesta za pravokotno parkiranje osebnih vozil (označba 5356-1).</t>
  </si>
  <si>
    <t>b./ talna ozbačba na izvozu na obstoječo občinsko cesto 605201. Prekinjena črta debeline 0,50 m (oznaka 5212).</t>
  </si>
  <si>
    <t xml:space="preserve">c./ ločilna prekinjena črta š = 0,15 m (oznaka 5121)
</t>
  </si>
  <si>
    <t>d./ prehod za pešce širine 4,00 m in dolžine 6,0 m, ter prehod širine 2,00 m in dolžine 6,00 m (oznaka 5231)</t>
  </si>
  <si>
    <t>e./ talna ozbačba na zahodnem izvozu na obstoječo občinsko cesto 605201. Polje za usmerjanje prometa (oznaka 5313).</t>
  </si>
  <si>
    <t>A.4.03./</t>
  </si>
  <si>
    <t>Barvanje talnih označb parkirnih mest, rezerviranih za vozila invalidov z rumeno  barvo (oznaka 5352-1).</t>
  </si>
  <si>
    <t>SKUPAJ A.4.</t>
  </si>
  <si>
    <t>REKAPITULACIJA A. UTRJENE POVRŠINE</t>
  </si>
  <si>
    <t>PREDDELA</t>
  </si>
  <si>
    <t>ZGORNJI USTROJ</t>
  </si>
  <si>
    <t>PROMETNA OPREMA</t>
  </si>
  <si>
    <t>SKUPAJ A.</t>
  </si>
  <si>
    <t xml:space="preserve">ODVODNJAVANJE - KANALIZACIJA:
</t>
  </si>
  <si>
    <t>B.1./</t>
  </si>
  <si>
    <t>B.1.01./</t>
  </si>
  <si>
    <t>B.1.02./</t>
  </si>
  <si>
    <t>B.1.03./</t>
  </si>
  <si>
    <t>Priprava prebojev v AB plošči objekta za vertikalne prehode kanalskih cevi.</t>
  </si>
  <si>
    <t>a./ preboji velikosti DN 75 mm za prehode cevi PVC DN 50 mm.</t>
  </si>
  <si>
    <t>b./ preboji velikosti DN 110 mm za prehode cevi PVC DN 75 mm.</t>
  </si>
  <si>
    <t>c./ preboji velikosti DN 160 mm za prehode cevi PVC DN 110 mm.</t>
  </si>
  <si>
    <t>SKUPAJ B.1.</t>
  </si>
  <si>
    <t>B.2./</t>
  </si>
  <si>
    <t>B.2.01./</t>
  </si>
  <si>
    <t>B.2.02./</t>
  </si>
  <si>
    <t>B.2.03./</t>
  </si>
  <si>
    <t>B.2.04./</t>
  </si>
  <si>
    <t xml:space="preserve">Strojno - ročni (90 - 10 %) izkop zemlje III./IV. kat. za pripravo jarka za polaganje zunanje kanalizacije za kanale PVC DN 315. Izkop z odmetom.
</t>
  </si>
  <si>
    <t>B.2.05./</t>
  </si>
  <si>
    <t xml:space="preserve">Strojno - ročni (90 - 10 %) izkop zemlje III./IV. kat. za pripravo jarka za polaganje zunanje kanalizacije za kanale ABC DN 1200. Izkop z odmetom.
</t>
  </si>
  <si>
    <t>B.2.06./</t>
  </si>
  <si>
    <t xml:space="preserve">Strojno - ročni (90 - 10 %) izkop zemlje III./IV. kat. za pripravo gradbenih jam premera cca 3,44 m in globine cca 3,84 m za vgradnjo lovilca olj LO1 in premera cca 2,44 m in globine cca 2,60 m za vgradnjo lovilca olj LO2. Izkop z odmetom.                                                                                                                                                 88,32 + 30,05 = 118,37 m3
</t>
  </si>
  <si>
    <t>B.2.07./</t>
  </si>
  <si>
    <t>B.2.08./</t>
  </si>
  <si>
    <t>B.2.09./</t>
  </si>
  <si>
    <t xml:space="preserve">Strojno - ročni (90 - 10 %) zasip jarka gradbene jame po vgradnji lovilcev olj s premetom izkopanega materiala ter komprimacijo v slojih po 30 cm.
</t>
  </si>
  <si>
    <t>a./ Zasip gradbene jame po vgradnji lovilca olj LO1:                                                                                          88,32 - 17,95 = 70,37 m3</t>
  </si>
  <si>
    <t>a./ Zasip gradbene jame po vgradnji lovilca olj LO2:                                                                                          30,05 - 4,23 = 25,82 m3</t>
  </si>
  <si>
    <t>B.2.10./</t>
  </si>
  <si>
    <t>B.2.11./</t>
  </si>
  <si>
    <t>SKUPAJ B.2.</t>
  </si>
  <si>
    <t>B.3./</t>
  </si>
  <si>
    <t>KANALIZACIJA - GRADBENA DELA:</t>
  </si>
  <si>
    <t>B.3.01./</t>
  </si>
  <si>
    <t xml:space="preserve">Kompletna izvedba odvajanja meteornih odpadnih vod s strešne površine objekta Večnamenske športne dvorane Gornja Radgona po sistemu Geberit Pluvia –podtlačni sistem.
 OPOMBA: Kompleten popis del je pripravilo podjetje Geberit prodaja d.o.o., Bezena 55, 2342  Ruše. Projekt odvodnjavanja s podtlačnim sistemom je avtorsko delo v lasti podjetja Geberit.
Projekt odvodnjavanja, skupaj s popisi del je priložen v projektu Profil d.o.o. Velenje štev.  1210/19. Iz celotnega popisa del podajamo skupno oceno investicije za izvedbo the del.
</t>
  </si>
  <si>
    <t>B.3.02./</t>
  </si>
  <si>
    <t>Dobava in polaganje PVC kanalskih cevi za notranjo kanalizacijo tipa KCM.</t>
  </si>
  <si>
    <t>a./ KCM DN 50 mm v pesku z 0,06 m3 peska/m1.</t>
  </si>
  <si>
    <t>c./ KCM DN 110 mm v pesku z 0,12 m3 peska/m1.</t>
  </si>
  <si>
    <t>B.3.03./</t>
  </si>
  <si>
    <t xml:space="preserve">Dobava in polaganje enoslojnih PVC kanalskih cevi obodne togosti minimalno 8 kN/m2 – SN 8 z integrirano spojko, vključno s pripadajočim tesnilom v skladu s standardom SIST EN 1401. (Polaganje po navodilih proizvajalca).
</t>
  </si>
  <si>
    <t>a./ PVC DN 160 mm v pesku z 0,15 m3 peska/m1.</t>
  </si>
  <si>
    <t>b./ PVC DN 160 mm polno obbetonirana z 0,15 m3 betona/m1.</t>
  </si>
  <si>
    <t>c./ PVC DN 200 mm v pesku z 0,20 m3 peska/m1.</t>
  </si>
  <si>
    <t>d./ PVC DN 200 mm polno obbetonirana z 0,20 m3 betona/m1.</t>
  </si>
  <si>
    <t>e./ PVC DN 250 mm v pesku z 0,25 m3 pesks/m1.</t>
  </si>
  <si>
    <t>f./ PVC DN 250 mm polno obbetonirana z 0,25 m3 betona/m1.</t>
  </si>
  <si>
    <t>g./ PVC DN 315 mm polno obbetonirana z 0,30 m3 betona/m1.</t>
  </si>
  <si>
    <t>B.3.04./</t>
  </si>
  <si>
    <t>Dobava in polaganje AB cevi DN 1200 mm dolžine po 3,00 m v pesku z 0,84 m3  peska/m1 cevi.</t>
  </si>
  <si>
    <t>B.3.05./</t>
  </si>
  <si>
    <t>Dobava in polaganje drenažnih cevi tipa Midren D DN 125 mm na predhodno izdelano betonsko posteljico - plitvo rigolo iz betona C 12/15, obsip cevi z drenažnim filterskim materialom D32 mm cca 0,50 m3/m1 drenaže in prekritje z geotekstilom (filc folijo).</t>
  </si>
  <si>
    <t>B.3.06./</t>
  </si>
  <si>
    <t>Dobava in kompletna izvedba slepih drenažnih jaškov. Drenažni jaški iz  betonskih cevi DN 500 mm, globine 0,50 m. Pokrov betonski DN 500 mm.</t>
  </si>
  <si>
    <t>B.3.07./</t>
  </si>
  <si>
    <t>Dobava in kompletna izvedba zunanjih revizijskih jaškov PE DN 800 mm na kanalizaciji komunalnih odpadnih vod, globine cca 1,70 m. Jaški brez pokrova.</t>
  </si>
  <si>
    <t>B.3.09./</t>
  </si>
  <si>
    <t>Dobava in kompletna izvedba cestnih požiralnikov iz betonskih cevi DN 400 mm globine 1,20 m. Požiralniki s pokrovom - LTŽ rešetko 400/400 mm za nosilnost D400.</t>
  </si>
  <si>
    <t>Dobava in montaža LTŽ kanalskih pokrovov na revizijske jaške.</t>
  </si>
  <si>
    <t>a./ LTŽ pokrovi DN 600 mm za nosilnost B125 - perforirani.</t>
  </si>
  <si>
    <t>b./ LTŽ pokrovi DN 600 mm za nosilnost B125 - polni.</t>
  </si>
  <si>
    <t>B.3.12./</t>
  </si>
  <si>
    <t xml:space="preserve">Dobava in kompletna montaža tipskih lovilnikov olja za padavinske odpadne vode in onečiščenih povoznih površin. Lovilniki olj kot naprimer tipa: ACO Oleopator C-FST. Lovilniki so izvedeni kot armirano betonski koalescentni izločevalci lahkih tekočin z integriranim usedalnikom ter učinkovitostjo čiščenja S-I-P &gt;5 mg/l.
</t>
  </si>
  <si>
    <t xml:space="preserve">a./ dobava in kompletna montaža tipskega lovilnika olj LO1 nominalne velikosti NS20.
 Uporabni volumen usedalnika V = 4.000 l
 Skupni uporabni volumen V = 5.630 l 
 Kapaciteta izločenih olj V = 1.163 l
 Dotok – iztok DN 200 mm
 Pokrov DN 600 mm – D400
 Zunanji premer lovilnika D = 2.440 mm
 Globina lovilnika H = 3,84 m
</t>
  </si>
  <si>
    <t xml:space="preserve">b./ dobava in kompletna montaža tipskega lovilnika olj LO2 nominalne velikosti NS 10.
 Uporabni volumen usedalnika: V = 1.000 l
 Skupni uporabni volumen: V = 1.520 l
 Kapaciteta izločenih mineralnih olj: V = 273 l
 Dotok – iztok DN 150 mm
 Pokrov DN 600 mm – D400
 Zunanji premer lovilca: D = 1.475 mm
 Globina lovilnika H = 2.595 mm
</t>
  </si>
  <si>
    <t>SKUPAJ B.3.</t>
  </si>
  <si>
    <t>B.4./</t>
  </si>
  <si>
    <t>ZAKLJUČNA DELA:</t>
  </si>
  <si>
    <t>B.4.01./</t>
  </si>
  <si>
    <t>Preiskus vodotesnosti zgrajene kanalizacije odpadnih vod.</t>
  </si>
  <si>
    <t>B.4.02./</t>
  </si>
  <si>
    <t>Preizkus vodotesnosti revizijskih jaškov.</t>
  </si>
  <si>
    <t>B.4.03./</t>
  </si>
  <si>
    <t>Snemanje zgrajene kanalizacije odpadnih vod z videokamero in izvedba elaborata  snemanja.</t>
  </si>
  <si>
    <t>SKUPAJ B.4.</t>
  </si>
  <si>
    <t>REKAPITULACIJA B./ ODVODNJAVANJE - KANALIZACIJA</t>
  </si>
  <si>
    <t>KANALIZACIJA - GRADBENA DELA</t>
  </si>
  <si>
    <t>SKUPAJ B</t>
  </si>
  <si>
    <t>C./</t>
  </si>
  <si>
    <t xml:space="preserve">OPORNI ZIDOVI, STOPNIŠČA:
</t>
  </si>
  <si>
    <t>C.1./</t>
  </si>
  <si>
    <t>C.1.01./</t>
  </si>
  <si>
    <t>C.1.02./</t>
  </si>
  <si>
    <t>Postavljanje gradbenih profilov za gradnjo opornega zidu. Profili z označbo kote vrha opornega zidu in dna temeljne pete.</t>
  </si>
  <si>
    <t>SKUPAJ C.1.</t>
  </si>
  <si>
    <t>C.2./</t>
  </si>
  <si>
    <t>C.2.01./</t>
  </si>
  <si>
    <t>C.2.02./</t>
  </si>
  <si>
    <t>C.2.03./</t>
  </si>
  <si>
    <t>C.2.04./</t>
  </si>
  <si>
    <t>SKUPAJ C.2.</t>
  </si>
  <si>
    <t>C.3./</t>
  </si>
  <si>
    <t>DRENAŽNI ZASIP IN DRENAŽA:</t>
  </si>
  <si>
    <t>C.3.01./</t>
  </si>
  <si>
    <t>Dobava in polaganje drenažnih cevi tipa Midren D DN 125 mm na predhodno izdelano betonsko posteljico – plitvo rigolo iz betona C 12/15, obsip cevi z drenažnim filterskim materialom D32 mm cca 0,50 m3/m1 drenaže in  prekritje z geotekstilom (filc folijo).</t>
  </si>
  <si>
    <t>C.3.02./</t>
  </si>
  <si>
    <t>Dobava in kompletna izvedba slepih drenažnih jaškov. Drenažni jaškek iz betonske cevi DN 500 mm, globine 0,50 m. Pokrov betonski DN 500 mm.</t>
  </si>
  <si>
    <t>C.3.03./</t>
  </si>
  <si>
    <t>SKUPAJ C.3.</t>
  </si>
  <si>
    <t>C.4./</t>
  </si>
  <si>
    <t>OPAŽARSKA, BETONERSKA IN ŽELEZOKRIVSKA DELA:</t>
  </si>
  <si>
    <t>C.4.01./</t>
  </si>
  <si>
    <t xml:space="preserve">Kompletna izvedba betonskih stopnišč (stopniščnih ram) na zahodni strani objekta večnamenske športne dvorane. Stopnišča iz AB betona C25/30 povprečne konstruktivne  debeline betona cca 0,15 m s poglobljeno peto spodaj in zgoraj. Privzeta je poraba armature cca 120 kg/m3 betona, kompletno opaženje in razopaženje stopnišč. Zgornji sloj betona se uredi kot metličen beton z rahlo grobo nedrsečo strukturo.
</t>
  </si>
  <si>
    <t>a./ severno stopnišče širine 2,50 m, razvite dolžine cca 3,66 m, z velikostjo posameznih stopnic 16/31 cm. Višina stopniščne rame znaša 12 x 16 = 192,00 cm.</t>
  </si>
  <si>
    <t>b./ južno stopnišče skupne širine 11,55 m, razvite dolžine cca 1,18 m, z velikostjo posameznih stopnic  16/31 cm. Višina stopniščne rame znaša 4 x 16 = 64,00 cm.</t>
  </si>
  <si>
    <t>C.4.02./</t>
  </si>
  <si>
    <t>C.4.03./</t>
  </si>
  <si>
    <t>C.4.04./</t>
  </si>
  <si>
    <t xml:space="preserve">Dobava in vgrajevanje rebraste palične armature in armaturnih mrež v AB  konstrukcijo temeljnih pet in sten opornih zidov A in B. Privzeto iz projekta gradbenih konstrukcij.
</t>
  </si>
  <si>
    <t>a./ rebrasta palična armatura do fi 12 mm</t>
  </si>
  <si>
    <t>b./ rebrasta palična armatura fi 14 mm</t>
  </si>
  <si>
    <t>c./ armaturne mreže Q-283</t>
  </si>
  <si>
    <t>d./ armaturne mreže Q-335</t>
  </si>
  <si>
    <t>C.4.05./</t>
  </si>
  <si>
    <t>C.4.06./</t>
  </si>
  <si>
    <t>C.4.07./</t>
  </si>
  <si>
    <t>SKUPAJ C.4.</t>
  </si>
  <si>
    <t>C.5./</t>
  </si>
  <si>
    <t>C.5.01./</t>
  </si>
  <si>
    <t>Dobava in kompletna montaža kovinske pocinkane varnostne ograje za pešce - mostni tip, višine 1,05 m. Vgraditev v krono opornega zidu po priloženem detajlu z nosilnimi stebri na razdalji cca 2,00 m. Privzeta so vsa potrebna preddela, gradbena in montažna dela:</t>
  </si>
  <si>
    <t xml:space="preserve">a./ varnostna ograja na obeh straneh severnega stopnišča dolžine cca 3,66 m.
2 x 3,66 = 7,32 m
</t>
  </si>
  <si>
    <t>b./ varnostna ograja na kroni opornega zidu A dolžine cca 19,88 m.</t>
  </si>
  <si>
    <t xml:space="preserve">c./ varnostna ograja na kroni opornega zidu B dolžine cca 7,57 m.
 2 x 1,00 = 2,00 m
</t>
  </si>
  <si>
    <t>C.5.02./</t>
  </si>
  <si>
    <t>SKUPAJ C.5.</t>
  </si>
  <si>
    <t xml:space="preserve">REKAPITULACIJA C./ OPORNI ZIDOVI, STOPNIŠČA:
</t>
  </si>
  <si>
    <t xml:space="preserve">OPAŽARSKA, BETONERSKA IN ŽELEZOKRIVSKA DELA
</t>
  </si>
  <si>
    <t xml:space="preserve">ZAKLUČNA DELA
</t>
  </si>
  <si>
    <t>SKUPAJ C</t>
  </si>
  <si>
    <t>dim (cm) 372/180</t>
  </si>
  <si>
    <t>dim (cm) 240/50</t>
  </si>
  <si>
    <t xml:space="preserve"> - okvir in krilo: fasadni sistem iz ALU profilov, tipa AUTMIND glass solutions ali ekvivalentno    
naravni eluksiran aluminij, za notranjo uporabo, 
integrirana dvojna enokrilna vrata, svetla širina krila 81 cm, polno zastekljEno vratno krilo
- zasteklitev:  enoslojno steklo, izdelovalec sam določi debelino stekla glede na velikost okna
 VSG varnostna zasteklitev (PVB folija 0,76 mm)
- odpiranje:   enokrilno odpiranje
- okovje: kvalitetno okovje za enokrilno odpiranje
- okenske police: /
- oprema: tipizirana alu kljuka, varnostna cilindrična ključavnica, peskana polimerična dekorativna folija tipa HX.S5DEP ali ekvivalentno - vzorec po dogovoru s projektantom in naročnikom, instalacijski stebriček ob vratih za vgradnjo stikal in vtičnic
- opombe: podane zidarske odprtine, vse mere preveriti na objektu, obvezni atesti v skladu z zakonodajo, 
v ponudbi je potrebno zajeti ves vgradni in zaključni material ter vso potrebno podkonstrukcijo za ustrezno 
vgradnjo elementov ter zaključne letvice in obrobe
                 </t>
  </si>
  <si>
    <t xml:space="preserve"> - okvir in krilo: ALU okvir s prekinjenim toplotnim mostom, barva naravni eloksiran aluminij, zastekljeni vratni krili
požarna odpornost EI30-C
- zasteklitev: izolativno troslojno steklo (U /gmax=0,5 W/m2/ K),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RAL montaža elementov na zunanji rob stene obvezni atesti v skladu z zakonodajo, v ponudbi je potrebno zajeti ves vgradni in zaključni material
                 </t>
  </si>
  <si>
    <t xml:space="preserve"> - okvir in krilo: ALU okvir, barva naravni eloksiran aluminij polni vratni krili, z zvočno izolativno sredico in HPL finalno oblogo, sveto siva bava požarna odpornost EI30-C
- zasteklitev: /
- odpiranje: dvokrilno, s prednostnim odpiranjem enega krila
- okovje: kvalitetno ojačano za dvokrilna vrata, trojna nasadila
- oprema: vratni odbojnik, integrirano samozapiralo tipa Geze ali ekvivalentno, alu kljuka tipa Hoppe ali ekvivalentno,
srednji cenovni razred, varnostna cilindrična ključavnica, na notranji strani metuljček za odklepanje
- opombe: podane zidarske odprtine, vse mere preveriti na objektu, brez višinske razlike praga, obvezni atesti v skladu z zakonodajo, v ponudbi je potrebno zajeti ves vgradni in zaključni material
                 </t>
  </si>
  <si>
    <t xml:space="preserve"> - okvir in krilo: ALU objemni okvir, barva naravni eloksiran aluminij polno vratno krilo, z zvočno izolativno sredico in HPL finalno oblogo, sveto siva bava
požarna odpornost EI30-C
- zasteklitev: /
- odpiranje: enokrilno
- okovje: kvalitetno ojačano za enokrilna vrata, trojna nasadila
- oprema: vratni odbojnik, alu kljuka tipa Hoppe ali ekvivalentno, srednji cenovni razred, varnostna cilindrična ključavnica
- opombe: podane zidarske odprtine, vse mere preveriti na objektu, brez višinske razlike praga, obvezni atesti v skladu z zakonodajo, v ponudbi je potrebno zajeti ves vgradni in zaključni material
                 </t>
  </si>
  <si>
    <t xml:space="preserve"> - okvir in krilo: ALU okvir s prekinjenim toplotnim mostom, kot npr. sistem ALU-K, Tip 77ID ali ekvivalentno, barva RAL 9006 (mat) polno vratno krilo, toplotno izolativna sredica, alu finalna obloga na zunanji strani, RAL 9006
znotraj HPL obloga, svetlo sive barve
- zasteklitev: /
- odpiranje: enokrilno,
- okovje: kvalitetno ojačano za enokrilna vrata, dvojna nasadila
- oprema: alu kljuka tipa Hoppe ali ekvivalentno, srednji cenovni razred, varnostna cilindrična ključavnica
- opombe: podane zidarske odprtine, vse mere preveriti na objektu, max. višina praga 2 cm, teleskopsko tesnjenje praga, RAL montaža elementov na zunanji rob stene 
obvezni atesti v skladu z zakonodajo, v ponudbi je potrebno zajeti ves vgradni in zaključni material
                 </t>
  </si>
  <si>
    <t xml:space="preserve"> - okvir in krilo:   dvokrilna nadometna drsna vrata, kot npr. ALU-K, tip 50IP ali ekvivalentno, s polnim vratnim krilom, z izolativno sredico, finalna obdelava krila HPL obloga, svetlo siva barva
- zasteklitev: /
- odpiranje: dvokrilno, drsno
- okovje: kvalitetno nadometno drsno okovje, z pokrivno masko v enaki obdelavi kot krilo 
- oprema:  alu poglobljeni ročaj, varnostna cilindrična ključavnica
- opombe: podane svetle odprtine, vse mere preveriti na objektu, brez praga obvezni atesti v skladu z zakonodajo,
v ponudbi je potrebno zajeti ves potreben material za vgradnjo in zaključni material
                   </t>
  </si>
  <si>
    <t xml:space="preserve"> - okvir in krilo:   enokrilna nadometna drsna vrata, kot npr. ALU-K, tip 50IP ali ekvivalentno, s polnim vratnim krilom, z izolativno sredico, finalna obdelava krila HPL obloga, svetlo siva barva
- zasteklitev: /
- odpiranje: enokrilno, drsno
- okovje: kvalitetno nadometno drsno okovje, z pokrivno masko v enaki obdelavi kot krilo 
- oprema:  alu poglobljeni ročaj, notranji zapah na strani garderobe
- opombe: podane svetle odprtine, vse mere preveriti na objektu, brez praga obvezni atesti v skladu z zakonodajo,
v ponudbi je potrebno zajeti ves potreben material za vgradnjo in zaključni material
                   </t>
  </si>
  <si>
    <t xml:space="preserve"> -  okvir in krilo:   vgradna dvokrilna drsna vrata, z objemnim ALU okvirjem, kot npr. ALU-K, tip 50IP ali ekvivalentno,  naravni eloksiran aluminij in polnim vratnim krilom, z izolativno sredico, finalna obdelava krila HPL obloga, svetlo siva barva 
- zasteklitev: /
- odpiranje: dvokrilno, drsno
- okovje: kvalitetno vgradno drsno okovje, z dvojno montažno vgradno kaseto 
- oprema:  alu poglobljeni ročaj, varnostna cilindrična ključavnica
- opombe: podane svetle odprtine, vse mere preveriti na objektu, brez praga obvezni atesti v skladu z zakonodajo,v ponudbi je potrebno zajeti ves potreben material za vgradnjo in zaključni material
                   </t>
  </si>
  <si>
    <t xml:space="preserve"> - okvir in krilo:   sekcijska industrijska vrata, kot npr. Hoermann SPU F42 ali ekvivalentno krilo iz dvostenskih lamel, barvano zunaj in znotraj RAL 9006 
- zasteklitev: /
- odpiranje: sekcijsko dvižno z elektromotorjem preko tipke, centralni osebni prehod, vrata v vratih, prag višine max. 10 mm
- okovje: H okovje - višje vodeno okovje s torzijsko vzmetno osjo
- oprema:  kljuka črna plastična, zaščita pred vkleščenjem prstov (zunaj in znotraj), varovalo pred padcem vrat,
veriga za ročno odpiranje v primeru izpada el. energije
- opombe: podane svetle odprtine, vse mere preveriti na objektu, brez praga obvezni atesti v skladu z zakonodajo,
v ponudbi je potrebno zajeti ves potreben material za vgradnjo in zaključni material vključno z zidarsko pripravo špalet</t>
  </si>
  <si>
    <t xml:space="preserve"> - okvir in krilo: ALU okvir, barva naravni eloksiran aluminij polno vratno krilo, z zvočno izolativno sredico in HPL finalno oblogo, sveto siva barva požarna odpornost EI60-C
- zasteklitev: /
- odpiranje: enokrilno
- okovje: kvalitetno ojačano za enokrilna vrata, trojna nasadila
- oprema: vratni odbojnik,  na zunanji strani alu kljuka tipa Hoppe ali ekvivalentno, srednji cenovni razred, na notranji strani horizontalni potisni antipanik ročaj varnostna cilindrična ključavnica
- opombe: podane zidarske odprtine, vse mere preveriti na objektu, brez višinske razlike praga, obvezni atesti v skladu z zakonodajo, v ponudbi je potrebno zajeti ves vgradni in zaključni material
                 </t>
  </si>
  <si>
    <t xml:space="preserve"> - okvir in krilo: ALU objemni okvir, barva naravni eloksiran aluminij, zastekljeni asimetrični vratni krili
požarna odpornost EI60-C
- zasteklitev: zvočno izolativno dvoslojno steklo, izdelovalec sam določi debelino stekla glede na velikost polja, varnostna VSG zasteklitev ( PVB folija 0,76 mm) notranjega in zunanjega stekla,
- odpiranje: dvokrilno, s prednostnim odpiranjem večjega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obvezni atesti v skladu z zakonodajo, v ponudbi je potrebno zajeti ves vgradni in zaključni material
                 </t>
  </si>
  <si>
    <t xml:space="preserve"> - okvir in krilo: ALU objemni okvir, kot npr. ALU-K, tip 50IP ali ekvivalentno, barva naravni eloksiran aluminij
polno vratno krilo, z zvočno izolativno sredico in HPL finalno oblogo, sveto siva bava
- zasteklitev: /
- odpiranje: enokrilno
- okovje: kvalitetno ojačano za enokrilna vrata, trojna nasadila
- oprema: vratni odbojnik,  integrirano samozapiralo tipa Geze ali ekvivalentno, alu kljuka tipa Hoppe ali ekvivalentno, srednji cenovni razred, varnostna cilindrična ključavnica
- opombe: podane zidarske odprtine, vse mere preveriti na objektu, brez višinske razlike praga, obvezni atesti v skladu z zakonodajo, v ponudbi je potrebno zajeti ves vgradni in zaključni material
                 </t>
  </si>
  <si>
    <t xml:space="preserve"> - okvir in krilo: ALU objemni okvir, barva naravni eloksiran aluminij polno vratno krilo, z zvočno izolativno sredico in HPL finalno oblogo, sveto siva bava,     požarna odpornost EI30-C
- zasteklitev: /
- odpiranje: enokrilno
- okovje: kvalitetno ojačano za enokrilna vrata, trojna nasadila
- oprema: vratni odbojnik,  integrirano samozapiralo tipa Geze ali ekvivalentno, alu kljuka tipa Hoppe ali ekvivalentno, srednji cenovni razred, varnostna cilindrična ključavnica
- opombe: podane zidarske odprtine, vse mere preveriti na objektu, brez višinske razlike praga, obvezni atesti v skladu z zakonodajo, v ponudbi je potrebno zajeti ves vgradni in zaključni material
                 </t>
  </si>
  <si>
    <t xml:space="preserve"> - okvir in krilo: ALU okvir, barva naravni eloksiran aluminij, polno vratno krilo, z zvočno izolativno sredico in HPL finalno oblogo, sveto siva bava
požarna odpornost EI30-C
- zasteklitev: /
- odpiranje: enokrilno
- okovje: kvalitetno ojačano za enokrilna vrata, trojna nasadila
- oprema: vratni odbojnik,  integrirano samozapiralo tipa Geze ali ekvivalentno, na zunanji strani alu kljuka tipa Hoppe ali ekvivalentno, srednji cenovni razred,
na notranji strani horizontalni potisni antipanik ročaj 
varnostna cilindrična ključavnica
- opombe: podane zidarske odprtine, vse mere preveriti na objektu, brez višinske razlike praga, obvezni atesti v skladu z zakonodajo, v ponudbi je potrebno zajeti ves vgradni in zaključni material
                 </t>
  </si>
  <si>
    <t xml:space="preserve"> - okvir in krilo: ALU objemni okvir, barva naravni eloksiran aluminij polni vratni krili, z zvočno izolativno sredico in HPL finalno oblogo, sveto siva bava
požarna odpornost EI30-C
- zasteklitev: /
- odpiranje: dvokrilno, s prednostnim odpiranjem enega krila
- okovje: kvalitetno ojačano za dvokrilna vrata, trojna nasadila
- oprema: vratni odbojnik, alu kljuka tipa Hoppe ali ekvivalentno, srednji cenovni razred, varnostna cilindrična ključavnica
- opombe: podane zidarske odprtine, vse mere preveriti na objektu, brez višinske razlike praga, obvezni atesti v skladu z zakonodajo, v ponudbi je potrebno zajeti ves vgradni in zaključni material
                 </t>
  </si>
  <si>
    <t xml:space="preserve"> - okvir in krilo: ALU okvir, barva naravni eloksiran aluminij, zastekljeni asimetrični vratni krili
 požarna odpornost EI30-C
- zasteklitev: zvočno izolativno dvoslojno steklo, izdelovalec sam določi debelino stekla glede na velikost polja, varnostna VSG zasteklitev ( PVB folija 0,76 mm) notranjega in zunanjega stekla,
- odpiranje: dvokrilno, s prednostnim odpiranjem širšega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obvezni atesti v skladu z zakonodajo, v ponudbi je potrebno zajeti ves vgradni in zaključni material
                 </t>
  </si>
  <si>
    <t xml:space="preserve"> - okvir in krilo: ALU objemni okvir, barva naravni eloksiran aluminij, polno vratno krilo, z zvočno izolativno sredico in HPL finalno oblogo, sveto siva bava
požarna odpornost EI30-C
- zasteklitev: /
- odpiranje: enokrilno
- okovje: kvalitetno ojačano za enokrilna vrata, trojna nasadila
- oprema: vratni odbojnik,  integrirano samozapiralo tipa Geze ali ekvivalentno, na zunanji strani alu kljuka tipa Hoppe ali ekvivalentno, srednji cenovni razred,
na notranji strani horizontalni potisni antipanik ročaj varnostna cilindrična ključavnica
- opombe: podane zidarske odprtine, vse mere preveriti na objektu, brez višinske razlike praga, obvezni atesti v skladu z zakonodajo, v ponudbi je potrebno zajeti ves vgradni in zaključni material
                 </t>
  </si>
  <si>
    <t xml:space="preserve"> - okvir in krilo: ALU okvir, barva naravni eloksiran aluminij, zastekljeni asimetrični vratni krili
požarna odpornost EI30-C
- zasteklitev: zvočno izolativno dvoslojno steklo, izdelovalec sam določi debelino stekla glede na velikost polja, varnostna VSG zasteklitev ( PVB folija 0,76 mm) notranjega in zunanjega stekla,
- odpiranje: dvokrilno, s prednostnim odpiranjem širšega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obvezni atesti v skladu z zakonodajo, v ponudbi je potrebno zajeti ves vgradni in zaključni material
                 </t>
  </si>
  <si>
    <t xml:space="preserve"> - okvir in krilo: ALU objemni okvir, kot npr. ALU-K, tip 50IP ali ekvivalentno, barva naravni eloksiran aluminij
polno vratno krilo, z zvočno izolativno sredico in HPL finalno oblogo, sveto siva bava
- zasteklitev: /
- odpiranje: enokrilno
- okovje: kvalitetno ojačano za enokrilna vrata, trojna nasadila
- oprema: vratni odbojnik,  integrirano samozapiralo tipa Geze ali ekvivalentno, alu kljuka tipa Hoppe ali ekvivalentno, srednji cenovni razred, varnostna cilindrična ključavnica, na notranji strani metuljček za odklepanje
- opombe: podane zidarske odprtine, vse mere preveriti na objektu, brez višinske razlike praga, obvezni atesti v skladu z zakonodajo, v ponudbi je potrebno zajeti ves vgradni in zaključni material
                 </t>
  </si>
  <si>
    <t xml:space="preserve"> - okvir in krilo: ALU okvir, kot npr. ALU-K, tip 55N ali ekvivalentno, barva naravni eloksiran aluminij polni asimetrični vratni krili,  z zvočno izolativno sredico in HPL finalno oblogo, sveto siva bava
- zasteklitev: /
- odpiranje: dvokrilno, s prednostnim odpiranjem širšega krila
- okovje: kvalitetno ojačano za dvokrilna vrata, trojna nasadila
- oprema: vratni odbojnik, integrirano samozapiralo tipa Geze ali ekvivalentno, alu kljuka tipa Hoppe ali ekvivalentno, srednji cenovni razred, varnostna cilindrična ključavnica
- opombe: podane zidarske odprtine, vse mere preveriti na objektu, brez višinske razlike praga, teleskopsko tesnilo 
obvezni atesti v skladu z zakonodajo, v ponudbi je potrebno zajeti ves vgradni in zaključni material
                 </t>
  </si>
  <si>
    <t xml:space="preserve"> - okvir in krilo: ALU objemni okvir, kot npr. ALU-K, tip 50IP ali ekvivalentno, barva naravni eloksiran aluminij polno vratno krilo, z zvočno izolativno sredico in HPL finalno oblogo, sveto siva bava
- zasteklitev: /
- odpiranje: enokrilno
- okovje: kvalitetno ojačano za enokrilna vrata, trojna nasadila
- oprema: vratni odbojnik,  integrirano samozapiralo tipa Geze ali ekvivalentno, alu kljuka tipa Hoppe ali ekvivalentno, srednji cenovni razred, varnostna cilindrična ključavnica
- opombe: podane zidarske odprtine, vse mere preveriti na objektu, brez višinske razlike praga, obvezni atesti v skladu z zakonodajo, v ponudbi je potrebno zajeti ves vgradni in zaključni material
                 </t>
  </si>
  <si>
    <t xml:space="preserve"> - okvir in krilo: ALU objemni okvir, kot npr. ALU-K, tip 50IP ali ekvivalentno, barva naravni eloksiran aluminij
polno vratno krilo, z zvočno izolativno sredico in HPL finalno oblogo, sveto siva bava
- zasteklitev: /
- odpiranje: enokrilno
- okovje: kvalitetno ojačano za enokrilna vrata, trojna nasadila
- oprema: vratni odbojnik, alu kljuka tipa Hoppe ali ekvivalentno, srednji cenovni razred, varnostna cilindrična ključavnica
- opombe: podane zidarske odprtine, vse mere preveriti na objektu, brez višinske razlike praga, obvezni atesti v skladu z zakonodajo, v ponudbi je potrebno zajeti ves vgradni in zaključni material
                 </t>
  </si>
  <si>
    <t xml:space="preserve"> - okvir in krilo: ALU objemni okvir, kot npr. ALU-K, tip 50IP ali ekvivalentno, barva naravni eloksiran aluminij
polno vratno krilo, z zvočno izolativno sredico in HPL finalno oblogo, sveto siva bava
- zasteklitev: /
- odpiranje: enokrilno
- okovje: kvalitetno ojačano za enokrilna vrata, trojna nasadila
- oprema: vratni odbojnik, integrirano samozapiralo tipa Geze ali ekvivalentno, alu kljuka tipa Hoppe ali ekvivalentno, srednji cenovni razred, 
varnostna cilindrična ključavnica, alu prezračevalna rešetka 600/150 mm, naravni eloksiran aluminij
- opombe: podane zidarske odprtine, vse mere preveriti na objektu, brez višinske razlike praga, obvezni atesti v skladu z zakonodajo, v ponudbi je potrebno zajeti ves vgradni in zaključni material
                 </t>
  </si>
  <si>
    <t xml:space="preserve"> - okvir in krilo: ALU objemni okvir, kot npr. ALU-K, tip 50IP ali ekvivalentno, barva naravni eloksiran aluminij
polno vratno krilo, z zvočno izolativno sredico in HPL finalno oblogo, sveto siva bava
- zasteklitev: /
- odpiranje: enokrilno
- okovje: kvalitetno ojačano za enokrilna vrata, trojna nasadila
- oprema: vratni odbojnik, alu kljuka tipa Hoppe ali ekvivalentno, srednji cenovni razred, varnostna cilindrična ključavnica, alu prezračevalna rešetka 600/150 mm, naravni eloksiran aluminij
- opombe: podane zidarske odprtine, vse mere preveriti na objektu, brez višinske razlike praga, obvezni atesti v skladu z zakonodajo, v ponudbi je potrebno zajeti ves vgradni in zaključni material
                 </t>
  </si>
  <si>
    <t xml:space="preserve"> - okvir in krilo: ALU okvir s prekinjenim toplotnim mostom, kot npr. sistem ALU-K, Tip 77IW/ID ali ekvivalentno, barva bela (mat)
zastekljeni vratni krili, fiksna obojestranska obsvetloba
- zasteklitev: izolativno troslojno steklo (U /gmax=0,5 W/m2/ K),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odlepanje, valjček
- opombe: podane zidarske odprtine, vse mere preveriti na objektu, max. višina praga 2 cm, teleskopsko tesnjenje praga
RAL montaža elementov na zunanji rob stene 
 obvezni atesti v skladu z zakonodajo, v ponudbi je potrebno zajeti ves vgradni in zaključni material
                 </t>
  </si>
  <si>
    <t xml:space="preserve"> - okvir in krilo: ALU okvir s prekinjenim toplotnim mostom, kot npr. sistem ALU-K, Tip 77IW/ID ali ekvivalentno, barva bela (mat)
zastekljeni asimetrični vratni krili
- zasteklitev: izolativno troslojno steklo (U /gmax=0,5 W/m2/ K), izdelovalec sam določi debelino stekla glede na velikost polja, varnostna VSG zasteklitev ( PVB folija 0,76 mm) notranjega in zunanjega stekla,
- odpiranje: dvokrilno, s prednostnim odpiranjem širšega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max. višina praga 2 cm, teleskopsko tesnjenje praga                                                                            RAL montaža elementov na zunanji rob stene 
obvezni atesti v skladu z zakonodajo, v ponudbi je potrebno zajeti ves vgradni in zaključni material
                 </t>
  </si>
  <si>
    <t xml:space="preserve"> - okvir in krilo: ALU okvir s prekinjenim toplotnim mostom, barva naravni eloksiran aluminij, zastekljeni vratni krili                    
- zasteklitev: izolativno troslojno steklo (U /gmax=0,5 W/m2/ K),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RAL montaža elementov na zunanji rob stene 
obvezni atesti v skladu z zakonodajo, v ponudbi je potrebno zajeti ves vgradni in zaključni material
                 </t>
  </si>
  <si>
    <t xml:space="preserve"> - okvir in krilo: ALU okvir s prekinjenim toplotnim mostom, kot npr. sistem ALU-K, Tip 77IW/ID ali ekvivalentno, barva bela (mat)
zastekljeni asimetrični vratni krili
- zasteklitev: izolativno troslojno steklo (U /gmax=0,5 W/m2/ K), izdelovalec sam določi debelino stekla glede na velikost polja, varnostna VSG zasteklitev ( PVB folija 0,76 mm) notranjega in zunanjega stekla,
- odpiranje: dvokrilno, s prednostnim odpiranjem širšega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max. višina praga 2 cm, teleskopsko tesnjenje praga
RAL montaža elementov na zunanji rob stene 
obvezni atesti v skladu z zakonodajo, v ponudbi je potrebno zajeti ves vgradni in zaključni material
                 </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</si>
  <si>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ventus, fiksna zasteklitev
- okovje: kvalitetno okovje za ventus odpiranje, krmiljenje preko elektromotorja
- okenske police: kamnita polica na zunanji strani, d=3,00 cm, PVC polica znotraj, bela
- oprema:  podometne alu žaluzije v podometni kaseti tipa T80, z sredinsko ojačitveno gubo, barva RAL 9006
stranska vodila, upravljanje preko elekromotorja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</si>
  <si>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fiksna zasteklitev
- okovje: kvalitetno okovje za kombinirano odpiranje
- okenske police: kamnita polica na zunanji strani, d=3,00 cm, PVC polica znotraj, bela
- oprema: alu kljuka bele barve, podometne alu žaluzije v podometni kaseti tipa T80, s sredinsko ojačitveno gubo, barva RAL 9006, stranska vodila, upravkljanje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</si>
  <si>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 okovje: kvalitetno okovje za kombinirano odpiranje
- okenske police: kamnita polica na zunanji strani, d=3,00 cm, PVC polica znotraj, bela
- oprema: alu kljuka bele barve, podometne alu žaluzije v podometni kaseti tipa T80, s sredinsko ojačitveno gubo, barva RAL 9006, stranska vodila, upravkljanje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</si>
  <si>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 okovje: kvalitetno okovje za kombinirano odpiranje
- okenske police: kamnita polica na zunanji strani, d=3,00 cm, PVC polica znotraj, bela
- oprema: alu kljuka bele barve, podometne alu žaluzije v podometni kaseti tipa T80, s sredinsko ojačitveno gubo, barva RAL 9006, stranska vodila, upravkljanje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</si>
  <si>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 okovje: kvalitetno okovje za kombinirano odpiranje
- okenske police: kamnita polica na zunanji strani, d=3,00 cm, PVC polica znotraj, bela
- oprema: alu kljuka bele barve, podometne alu žaluzije v podometni kaseti tipa T80, 
s sredinsko ojačitveno gubo, barva RAL 9006, stranska vodila, upravkljanje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</si>
  <si>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 zasteklitev: enoslojno steklo, varnostna VSG izvedba  (PVB folija 0,76 mm),  izdelovalec sam določi debelino stekla glede na velikost okna
- odpiranje: fiksna zasteklitev
- okovje: /
- okenske police: /
- oprema: /
- opombe: podane zidarske odprtine, vse mere preveriti na objektu, obvezni atesti v skladu z zakonodajo,              v ponudbi je potrebno zajeti ves potreben material in podkonstrukcijo za vgradnjo elementov</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</si>
  <si>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fiksna zasteklitev
- okovje: kvalitetno okovje za kombinirano odpiranje
- okenske police: kamnita polica na zunanji strani, d=3,00 cm, PVC polica znotraj, bela
- oprema: alu kljuka bele barve, vgradnja kljuke v spodnji tretjini krila, podometne alu žaluzije v podometni kaseti tipa T80, s sredinsko ojačitveno gubo, barva RAL 9006, stranska vodila, upravljanje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</si>
  <si>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fiksna zasteklitev
- okovje: kvalitetno okovje za kombinirano odpiranje
- okenske police: kamnita polica na zunanji strani, d=3,00 cm, PVC polica znotraj, bela
- oprema: alu kljuka bele barve, vgradnja kljuke v spodnji tretjini krila, podometne alu žaluzije v podometni kaseti tipa T80, s sredinsko ojačitveno gubo, barva RAL 9006, stranska vodila, upravljanje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</si>
  <si>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 okovje: kvalitetno okovje za kombinirano odpiranje
- okenske police: kamnita polica na zunanji strani, d=3,00 cm, PVC polica znotraj, bela
- oprema: alu kljuka bele barve, vgradnja kljuke v spodnji tretjini krila, podometne alu žaluzije v podometni kaseti tipa T80, s sredinsko ojačitveno gubo, barva RAL 9006, stranska vodila, upravljanje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</si>
  <si>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 okovje: kvalitetno okovje za kombinirano odpiranje
- okenske police: kamnita polica na zunanji strani, d=3,00 cm, PVC polica znotraj, bela
- oprema: alu kljuka bele barve, podometne alu žaluzije v podometni kaseti tipa T80, z sredinsko ojačitveno gubo, barva RAL 9006, stranska vodila, upravljanje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</si>
  <si>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 okovje: kvalitetno okovje za kombinirano odpiranje
- okenske police: kamnita polica na zunanji strani, d=3,00 cm, PVC polica znotraj, bela
- oprema: alu kljuka bele barve, podometne alu žaluzije v podometni kaseti tipa T80, z sredinsko ojačitveno gubo, barva RAL 9006, stranska vodila, upravljanje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</si>
  <si>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ALU okvir, kot npr. ALU-K, tip 55N ali ekvivalentno, barva naravni eloksiran aluminij polni asimetrični vratni krili,  z zvočno izolativno sredico in HPL finalno oblogo, sveto siva bava
- zasteklitev: /
- odpiranje: dvokrilno, s prednostnim odpiranjem širšega krila
- okovje: kvalitetno ojačano za dvokrilna vrata, trojna nasadila
- oprema: vratni odbojnik, alu kljuka tipa Hoppe ali ekvivalentno, srednji cenovni razred, varnostna cilindrična ključavnica
- opombe: podane zidarske odprtine, vse mere preveriti na objektu, brez višinske razlike praga, teleskopsko tesnilo 
obvezni atesti v skladu z zakonodajo, v ponudbi je potrebno zajeti ves vgradni in zaključni material
                 </t>
  </si>
  <si>
    <t xml:space="preserve"> - okvir in krilo: ALU objemni okvir, kot npr. ALU-K, tip 50IP ali ekvivalentno, barva naravni eloksiran aluminij
polno vratno krilo, z zvočno izolativno sredico in HPL finalno oblogo, sveto siva bava
- zasteklitev: /
- odpiranje: enokrilno
- okovje: kvalitetno ojačano za enokrilna vrata, trojna nasadila
- oprema: vratni odbojnik, alu kljuka tipa Hoppe ali ekvivalentno, srednji cenovni razred,                    varnostna cilindrična ključavnica, alu prezračevalna rešetka 600/150 mm, naravni eloksiran aluminij
- opombe: podane zidarske odprtine, vse mere preveriti na objektu, brez višinske razlike praga, obvezni atesti v skladu z zakonodajo, v ponudbi je potrebno zajeti ves vgradni in zaključni material
                 </t>
  </si>
  <si>
    <t xml:space="preserve"> - okvir in krilo: ALU okvir, kot npr. sistem ALU-K, Tip 55N ali ekvivalentno barva naravni eloksiran aluminij, polni vratni krili, z zvočno izolativno sredico in HPL finalno oblogo, sveto siva bava
- zasteklitev: /
- odpiranje: dvokrilno, s prednostnim odpiranjem enega krila
- okovje: kvalitetno ojačano za dvokrilna vrata, trojna nasadila
- oprema: vratni odbojnik, integrirano samozapiralo tipa Geze ali ekvivalentno, alu kljuka tipa Hoppe ali ekvivalentno, srednji cenovni razred, varnostna cilindrična ključavnica, na notranji strani metuljček za odklepanje
- opombe: podane zidarske odprtine, vse mere preveriti na objektu, brez višinske razlike praga, 
obvezni atesti v skladu z zakonodajo, v ponudbi je potrebno zajeti ves vgradni in zaključni material
                 </t>
  </si>
  <si>
    <t xml:space="preserve"> - okvir in krilo: ALU objemni okvir, kot npr. sistem ALU-K, Tip 50PI ali ekvivalentno, barva naravni eloksiran aluminij
zastekljeni vratni krili
- zasteklitev: zvočno izolativno dvoslojno steklo,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obvezni atesti v skladu z zakonodajo, v ponudbi je potrebno zajeti ves vgradni in zaključni material</t>
  </si>
  <si>
    <t xml:space="preserve"> - okvir in krilo: ALU okvir, kot npr. sistem ALU-K, Tip 55N ali ekvivalentno, barva naravni eloksiran aluminij
zastekljeni vratni krili, obojestranska fiksna obsvetloba
- zasteklitev: zvočno izolativno dvoslojno steklo,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obvezni atesti v skladu z zakonodajo, v ponudbi je potrebno zajeti ves vgradni in zaključni material
                 </t>
  </si>
  <si>
    <t xml:space="preserve"> - okvir in krilo: ALU okvir, kot npr. sistem ALU-K, Tip 55N ali ekvivalentno, barva naravni eloksiran aluminij
zastekljeni vratni krili
- zasteklitev: zvočno izolativno dvoslojno steklo,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obvezni atesti v skladu z zakonodajo, v ponudbi je potrebno zajeti ves vgradni in zaključni material</t>
  </si>
  <si>
    <t xml:space="preserve"> - okvir in krilo: ALU okvir s prekinjenim toplotnim mostom, kot npr. sistem ALU-K, Tip 77ID ali ekvivalentno, barva RAL 7016 (mat)
polni vratni krili, toplotno izolativna sredica, alu finalna obloga na zunanji strani (barva in material kot fasada)
znotraj HPL obloga, svetlo sive barve
- zasteklitev: /
- odpiranje: dvokrilno, s prednostnim odpiranjem enega krila
- okovje: kvalitetno ojačano za dvokrilna vrata, trojna nasadila
- oprema: vratni odbojnik, na notranji strani alu kljuka, na zunanji strani alu fiksna kljuka tipa Hoppe ali ekvivalentno, 
srednji cenovni razred, varnostna cilindrična ključavnica
- opombe: podane zidarske odprtine, vse mere preveriti na objektu, max. višina praga 2 cm, teleskopsko tesnjenje praga
RAL montaža elementov na zunanji rob stene 
obvezni atesti v skladu z zakonodajo, v ponudbi je potrebno zajeti ves vgradni in zaključni material
                 </t>
  </si>
  <si>
    <t xml:space="preserve"> - okvir in krilo: ALU okvir s prekinjenim toplotnim mostom, kot npr. sistem ALU-K, Tip 77ID ali ekvivalentno, barva RAL 7016 (mat)
polni vratni krili, toplotno izolativna sredica, alu finalna obloga na zunanji strani (barva in material kot fasada)
znotraj HPL obloga, svetlo sive barve
- zasteklitev: /
- odpiranje: dvokrilno, s prednostnim odpiranjem enega krila
- okovje: kvalitetno ojačano za dvokrilna vrata, trojna nasadila
- oprema: vratni odbojnik, na notranji strani horizontalni antipanik potisni ročaj, 
na zunanji strani alu fiksna kljuka tipa Hoppe ali ekvivalentno, srednji cenovni razred, varnostna cilindrična ključavnica
- opombe: podane zidarske odprtine, vse mere preveriti na objektu, max. višina praga 2 cm, teleskopsko tesnjenje praga
RAL montaža elementov na zunanji rob stene 
obvezni atesti v skladu z zakonodajo, v ponudbi je potrebno zajeti ves vgradni in zaključni material
                 </t>
  </si>
  <si>
    <t xml:space="preserve"> - okvir in krilo: ALU okvir s prekinjenim toplotnim mostom, kot npr. sistem ALU-K, Tip 77IW/ID ali ekvivalentno, 
barva naravni eloksiran aluminij, zastekljeni vratni krili, fiksna obojestranska obsvetloba
- zasteklitev: izolativno troslojno steklo (U /gmax=0,5 W/m2/ K),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brez višinske razlike praga, teleskopsko tesnilo
RAL montaža elementov na zunanji rob stene 
obvezni atesti v skladu z zakonodajo, v ponudbi je potrebno zajeti ves vgradni in zaključni material
                 </t>
  </si>
  <si>
    <t xml:space="preserve"> - okvir in krilo: ALU okvir s prekinjenim toplotnim mostom, kot npr. sistem ALU-K, Tip 77IW/ID ali ekvivalentno, barva bela (mat) zastekljeni vratni krili, fiksna obojestranska obsvetloba
- zasteklitev: izolativno troslojno steklo (U /gmax=0,5 W/m2/ K), izdelovalec sam določi debelino stekla glede na velikost polja,
varnostna VSG zasteklitev ( PVB folija 0,76 mm) notranjega in zunanjega stekla,
- odpiranje: dvokrilno, s prednostnim odpiranjem enega krila
- okovje: kvalitetno ojačano za dvokrilna vrata, trojna nasadila
- oprema: vratni odbojnik, integrirano samozapiralo tipa Geze ali ekvivalentno, alu vertikalni ročaj znotraj in zunaj,
l=160 cm, varnostna cilindrična ključavnica, na notranji strani metuljček za odklepanje, valjček
- opombe: podane zidarske odprtine, vse mere preveriti na objektu, max. višina praga 2 cm, teleskopsko tesnjenje praga
RAL montaža elementov na zunanji rob stene 
obvezni atesti v skladu z zakonodajo, v ponudbi je potrebno zajeti ves vgradni in zaključni material
                 </t>
  </si>
  <si>
    <t xml:space="preserve"> - okvir in krilo: večkomorni PVC okvir s prekinjenim toplotnim mostom, barva okvirja bela, razširitveni profil zgoraj zaradi vgradnje podometnih žaluzij - enake kvalitete kot sam okvir
- zasteklitev:  izolativno troslojno steklo (U /gmax=0,6 W/m2/ K), varnostna VSG izvedba notranjega in zunanjega stekla (PVB folija 0,76 mm) 
izdelovalec sam določi debelino stekla glede na velikost okna
- odpiranje: krilo in ventus
- okovje: kvalitetno okovje za kombinirano odpiranje
- okenske police: kamnita polica na zunanji strani, d=3,00 cm, PVC polica znotraj, bela
- oprema: alu kljuka bele barve, podometne alu žaluzije v podometni kaseti tipa T80, z sredinsko ojačitveno gubo, barva RAL 9006, stranska vodila, upravljanje preko monokomande
- opombe: podane zidarske odprtine, vse mere preveriti na objektu, obvezni atesti v skladu z zakonodajo, 
                  v ponudbi je potrebno zajeti ves potreben material in podkonstrukcijo za vgradnjo elementov v ravnino fasade, RAL vgradnja,</t>
  </si>
  <si>
    <t xml:space="preserve"> - okvir in krilo: večkomorni ALU okvir s prekinjenim toplotnim mostom, kot npr. ALU-K tip 77IW ali ekvivalentno
barva okvirja RAL 7016 (mat), razširitveni profil zgoraj zaradi vgradnje podometnih žaluzij - enake kvalitete kot sam okvir
- zasteklitev:  izolativno troslojno steklo (U /gmax=0,5 W/m2/ K), varnostna VSG izvedba notranjega in zunanjega stekla (PVB folija 0,76 mm) 
izdelovalec sam določi debelino stekla glede na velikost okna
- odpiranje: fiksna zastekitev
- okovje: /
- okenske police: alu polica na zunanji strani, izvedba po detajlu dobavitelja fasadnih panelov, PVC polica znotraj, RAL 7016
- oprema:  podometne alu žaluzije v podometni kaseti tipa T80, z sredinsko ojačitveno gubo, barva RAL 7016
stranska vodila, upravljanje preko elekromotorja
- opombe: podane zidarske odprtine, vse mere preveriti na objektu, obvezni atesti v skladu z zakonodajo, 
v ponudbi je potrebno zajeti ves potreben material in podkonstrukcijo za vgradnjo elementov v ravnino fasade, RAL vgradnja,</t>
  </si>
  <si>
    <t xml:space="preserve"> - okvir in krilo: večkomorni ALU okvir s prekinjenim toplotnim mostom, kot npr. ALU-K tip 77IW ali ekvivalentno
barva okvirja RAL 7016 (mat), razširitveni profil zgoraj zaradi vgradnje podometnih žaluzij - enake kvalitete kot sam okvir
- zasteklitev:  izolativno troslojno steklo (U /gmax=0,5 W/m2/ K), varnostna VSG izvedba notranjega in zunanjega stekla (PVB folija 0,76 mm) 
izdelovalec sam določi debelino stekla glede na velikost okna
- odpiranje: ventus, delna fiksna zasteklitev
- okovje: kvalitetno okovje za ventus odpiranje, krmiljenje preko elektromotorja
- okenske police: alu polica na zunanji strani, izvedba po detajlu dobavitelja fasadnih panelov, PVC polica znotraj, RAL 7016
- oprema:  podometne alu žaluzije v podometni kaseti tipa T80, z sredinsko ojačitveno gubo, barva RAL 7016
stranska vodila, upravljanje preko elekromotorja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</si>
  <si>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 zasteklitev:  izolativno troslojno steklo (U /gmax=0,6 W/m2/ K), enoslojno steklo - drsna lina, izdelovalec sam določi debelino stekla glede na velikost okna
- odpiranje: fiksna zasteklitev, ventus, drsno
- okovje: kvalitetno okovje za ventus in drsno odpiranje
- okenske police: kamnita polica na zunanji strani, d=3,00 cm, PVC polica znotraj, bela
- oprema: ročaj za odpiranje line, alu kljuka bele barve za ventus odpiranje
- opombe: podane zidarske odprtine, vse mere preveriti na objektu, obvezni atesti v skladu z zakonodajo, 
v ponudbi je potrebno zajeti ves potreben material in podkonstrukcijo za vgradnjo elementov v ravnino fasade, RAL vgradnja,</t>
  </si>
  <si>
    <t xml:space="preserve"> - okvir in krilo: večkomorni PVC okvir s prekinjenim toplotnim mostom, barva okvirja bela
- zasteklitev:  izolativno troslojno steklo (U /gmax=0,6 W/m2/ K) - fiksni del, enoslojno steklo - drsna lina, izdelovalec sam določi debelino stekla glede na velikost okna
- odpiranje: fiksna zasteklitev, drsno
- okovje: kvalitetn okovje za drsno odpiranje enega krila
- okenske police: kamnita polica na zunanji strani, d=3,00 cm, PVC polica znotraj, bela
- oprema: ročaj za odpiranje line
- opombe: podane zidarske odprtine, vse mere preveriti na objektu, obvezni atesti v skladu z zakonodajo, 
v ponudbi je potrebno zajeti ves potreben material in podkonstrukcijo za vgradnjo elementov v ravnino fasade, RAL vgradnja,</t>
  </si>
  <si>
    <t>OPOMBA:</t>
  </si>
  <si>
    <t>Zaradi novogradnje se obstoječ vodomerni jašek prestavi na rob parcele investitorja v ne utrjeno površino. Ohrani se obstoječ priključek na primarni vodovod. Od roba parcele investitorja se izvede prevezava razvoda na novega, kjer se vodi do novega vodomera, od tam pa do razdelilnega jaška pred šolo, kjer se razvod vodi enkrat v dvorano, drugič se izvede navezava na obstoječ razvod za šolo in trejič se razvod vodi v obstoječo strojnico s priključitvijo na nov bojler.</t>
  </si>
  <si>
    <t>Zapiranje vode na priključnem mestu iz sekundarnega razvoda</t>
  </si>
  <si>
    <t>Zapiranje vode in odstranitev obstoječega betonskega jaška s kovinskim pokrovom pred šolo, odvoz ruševin na trajno deponijo</t>
  </si>
  <si>
    <t>Zakoličba trase vodovoda z niveliranjem.</t>
  </si>
  <si>
    <t>tm</t>
  </si>
  <si>
    <t>Zakoličba vodovodnega jaška in razdelilnega jaška</t>
  </si>
  <si>
    <t xml:space="preserve">Zakoličba obstoječih komunalnih vodov (križanja in približevanja) in označitev - elektroinstalacije, telefona, vodovoda, plina, meteorne in fekalne kanalizacije. </t>
  </si>
  <si>
    <t>Strojno rezkanje asfalta  debeline do 10 cm z nakladanjem ruševin na prevozno sredstvo, odvozom ruševin na krajevno deponijo, vklučno s stroški ravnanja z odpadki na deponiji. Obstoječe asfalt je potrebno ustrezno odstraniti in narediti elaborat ravnanja z gradbenimi odpadki.</t>
  </si>
  <si>
    <t>Strojno ročni (90-10) izkop jarka za predviden priključni razvod in izgradnjo jaškov in postavitev hidranta z deponiranjem ob strani za kasnejšo uporabo za zasip jarka. V popisu upoštevana zbita količina!</t>
  </si>
  <si>
    <t xml:space="preserve">Planiranje dna vodovodnega jarka s točnostjo +/- 1cm        </t>
  </si>
  <si>
    <t>Dobava peska frakcije 0-4 mm in izdelava peščene posteljice debeline 10 cm ter zasipanje PE cevi v debelini 10 cm nad temenom - upoštevane zbite količine</t>
  </si>
  <si>
    <t>Dobava in vgradnja PVC cevi fi125 cm za zaščito vodovoda od jaška do objekta.</t>
  </si>
  <si>
    <t>Dobava in polaganje priključne cevi hladne vode dimenzije PE100 d75 SDR11 NP16 v skladu s standardom SIST EN 12201.</t>
  </si>
  <si>
    <t>Zasipanje jarka z izkopanim materialom ter sprotnim utrjevanjem po 30 cm. V popisu upoštevana zbita količina!</t>
  </si>
  <si>
    <t>Odvoz viška zemlje na trajno deponijo</t>
  </si>
  <si>
    <t>Izdelava vodotesnega vodovodnega jaška iz betona C25/30, komplet z vsemi pomožnimi deli (opaž, armatura, beton), izdelava betonskega podstavka dim 20x20x80cm, poglobitev za črpanje ter izpustom za dreniranje fi15cm, zatesnitvijo delovnih stikov in predorov cevi s tesnilnim trakom iz betonita in kavčuka. Dobava in montaža pokrova iz nodularne litine 60x60cm s protihrupnim vložkom, nosilnosti 400 kN. Dobava in montaža vstopnih lestev iz nerjavečega jekla (INOX), po detajlu. Dolžina lestev 150cm. Dobava in montaža plastiče pohodne rešetke z okvirjem dim 45x45cm. Debelina sten 20cm.  Notranje dimenzije jaška 210x120x170cm.</t>
  </si>
  <si>
    <t>Zatesnitev cevnih prebojev skozi armirane stene premera do 15 cm s pomočjo tesnilnega ekspanzijskega traku na bazi betonita in kavčuka ter vodotesnega ometa.</t>
  </si>
  <si>
    <t>Izdelava nosilne plasti bituminiziranega drobljenca AC 22 base B 50/70 A3 v debelini 9 cm.</t>
  </si>
  <si>
    <t>Izdelava obrobnozaporne plasti bitumenskega betona AC 8 surf B70/100 A3 v debelini 4 cm.</t>
  </si>
  <si>
    <t>Dobava in montaža fazonskih kosov iz nodularne litine GGG 400, PN16, z zunanjo in notranjo epoksy zaščito min. debeline 70 mikronov, z gumi tesnili in vijaki z maticami, vijaki po montaži dodatno antikorozijsko zaščiteni.</t>
  </si>
  <si>
    <t>- prehodni kos PEd63/FFDN65</t>
  </si>
  <si>
    <t>- FF DN65 L=400</t>
  </si>
  <si>
    <t>- Protipovratni ventil DN65</t>
  </si>
  <si>
    <t>- EV zasun DN65</t>
  </si>
  <si>
    <t>- T kos DN65/DN50</t>
  </si>
  <si>
    <t>- Lovilec nesnage DN65</t>
  </si>
  <si>
    <t>- FF DN65 L=600</t>
  </si>
  <si>
    <t>- zobata spojka d75</t>
  </si>
  <si>
    <t>Dobava in montaža kolesa za zasun DN65</t>
  </si>
  <si>
    <t>Izvedba izpusta v jašku; navojni kroglični ventil DN25, navojna protiprirobnica DN50, vključno reducirni, tesnilni in pritrdilni material.</t>
  </si>
  <si>
    <r>
      <t>Navojni vodomer za hladno vodo, komplet z navojnimi prirobnicami, tesnilnim in spojnim materialom. Vodomer pripravljen za daljinsko odčitavanje, tip vodomera uskladiti z upravljavcem vodovodnega omrežja.  Vodomer DN40, metrološki razred C (Qn=16m</t>
    </r>
    <r>
      <rPr>
        <vertAlign val="superscript"/>
        <sz val="11"/>
        <rFont val="Calibri"/>
        <family val="2"/>
        <charset val="238"/>
      </rPr>
      <t>3</t>
    </r>
    <r>
      <rPr>
        <sz val="11"/>
        <rFont val="Calibri"/>
        <family val="2"/>
        <charset val="238"/>
      </rPr>
      <t>/h, Q</t>
    </r>
    <r>
      <rPr>
        <vertAlign val="subscript"/>
        <sz val="11"/>
        <rFont val="Calibri"/>
        <family val="2"/>
        <charset val="238"/>
      </rPr>
      <t>4</t>
    </r>
    <r>
      <rPr>
        <sz val="11"/>
        <rFont val="Calibri"/>
        <family val="2"/>
        <charset val="238"/>
      </rPr>
      <t>=20 m3/h; l=300 mm)</t>
    </r>
  </si>
  <si>
    <t>Tlačni in tesnostni preizkus vodovodnega priključka, obtežitev cevovoda pri tlačnem preizkusu</t>
  </si>
  <si>
    <t>Nadzor nad izvedbo distributerja vodovodnega omrežja</t>
  </si>
  <si>
    <t>Dobava in polaganje opozorilnega traku z napisom POZOR VODOVOD.</t>
  </si>
  <si>
    <t>Izdelava povoznega AB razdelilnega jaška svetle mere 1x1, globine 1m iz betona C25/30 (armatura 200 kg/m3), z vsem opažem. Dno jaška betonsko, v zgornji del se vgradi okvir za LTŽ pokrov dimenzije 60x60. Dobavi se porkov za obremenitve 400kN. Jašek se po zunanjem obodu hidro izolira s hidro izolacijo debeline 4mm, obda s 3cm XPS izolacijo ter zaščiti s čepasto foljo, katero se lahko nato obsuje z izkopanimi materiali</t>
  </si>
  <si>
    <t>Zatesnitev cevnih prebojev skozi armirane stene razdelilnega jaška premera do 15 cm s pomočjo tesnilnega ekspanzijskega traku na bazi betonita in kavčuka ter vodotesnega ometa.</t>
  </si>
  <si>
    <t>Povezava cevi v razdelilnem jaški. Dovodna cev d75 se zaključi s krogličnim ventilom navojne izvedbe DN65. Nato se pripravijo odcepi s krogličnimi ventili dimenzije DN50 za 1x športna dvorana, 1x šola in 1x kotlovnica ter se od ventilov vodijo cevi izven razdelilnega jaška do 0,5 m, dimenzije PEd63 - oplaščene.</t>
  </si>
  <si>
    <t>Priključevanje PE cevi d63 (odcep iz razdelilnega jaška za šolo) na obstoječo cev DN50. Upoštevati prehodni element, prilagoditev obstoječe cevi ter vse tesnilni in montažni material. Obstoječa cev je v terenu in trenutno ni vidna, ali je pocinkana ali PE.</t>
  </si>
  <si>
    <t>PEd63 spojka in povezava cevi za športno dvorano in kotlovnico pred razdelilnim jaškom</t>
  </si>
  <si>
    <t>Zapiranje odseka primarnega vodovoda, obveščanje uporabnikov za moteno dobavo vode in praznjenje dela omrežja za izvedbo novega priključka za nadzemni hidrant</t>
  </si>
  <si>
    <t>Priprava priključnega mesta na obstoječ javni vodovod DN100 za vgradnjo T-kos. Odrez cevi ter namestitev 2x EU kos DN100</t>
  </si>
  <si>
    <t>T kos DN100</t>
  </si>
  <si>
    <t>R kos DN100/DN80</t>
  </si>
  <si>
    <t>FF DN80 L=1m</t>
  </si>
  <si>
    <t>N-kos DN80</t>
  </si>
  <si>
    <t>Dobava in montaža EV zasuna DN80/PN16 iz nodularne litine GGG 400 z epoksy zaščito minimalne debeline 250 mikronov. Klin zasuna je zaščiten z EPDM elastomerno gumo. Vreteno zasuna je izdelano iz nerjavečega jekla. Tesnenje na vretenu je izvedeno z dvema "O" tesniloma iz NBR. Na obeh straneh klina sta teflonski vodili. Komplet z gumi tesnili, vijaki in maticami. 
Vijaki po montaži dodatno antikorozijsko zaščiteni. Ustrezati morajo standardu EN 1074 in ISO 7259.</t>
  </si>
  <si>
    <t>Dobava in montaža teleskopske-vgradbene garniture za EV zasune, vgradbena višina h=1,2-1,5 m, komplet s podložno ploščo Tip. 240 in varovalno teleskopsko cestno kapo d90 z napisom VODA. Skupaj z vsem montažnim in tesnilnim materialom.</t>
  </si>
  <si>
    <t>Nadzemni hidrant Hawle 80, vgradna globina cca. 1.5m, vključno s fazonski kosi po EN545 in ISO2531, skupaj z spojnim in tesnilnim materialom.</t>
  </si>
  <si>
    <t>Izdelava betonskega podstavka dim. 25x25x10cm iz betona C20/25, komplet z opažanjem, dobavo in vgrajevanjem betona,  za montažo cestne kape in podstavka N-kos hidranta.</t>
  </si>
  <si>
    <t>Dobava tamponskega nasutja, z izravnavanjem in utrjevanje za pistavitev hidranta</t>
  </si>
  <si>
    <t>Obsipanje zasuna in spodnjega dela hidrata z drenažnim peskom</t>
  </si>
  <si>
    <t>Izpiranje in dezinfekcija vodovodnega omrežja</t>
  </si>
  <si>
    <t>Izvedba meritev kakovosti vode in izdaja poročila</t>
  </si>
  <si>
    <t>Izdelava geodetskega načrta izvedenega stanja z elaboratom za vnos v kataster komunalnih naprav po zahtevah upravljavca.</t>
  </si>
  <si>
    <t>Pripravljalna dela, zarisovanje, pregled</t>
  </si>
  <si>
    <t>Transportni, opravilni, manipulativni, zavarovalni in ostali splošni stroški.</t>
  </si>
  <si>
    <t>Testnilni, pritrdilni in ostali drobni material, kateri ni zajet v nobeni postavki.</t>
  </si>
  <si>
    <t>Priprava za dokumentacijo PID (kompletni načrti z vrisanimi vsemi spremembami, ki so nastale med izvedbo). Načrtom je potrebno priložiti projekt za obratovanje in vzdrževanje (kratka navodila), za posamezne sklope pa izvajalec preda navodila direktno investitorju.</t>
  </si>
  <si>
    <t>Pred izvedbo mora izvajalec del dostaviti nadzoru vse tehnične risbe za montažo elementov ponujenega dobavitelja opreme. Izvedbo del in tras na terenu uskladiti med posameznimi izvajalci.</t>
  </si>
  <si>
    <t>V ceni postavk mora ponudnik zajeti vso opremo in materiale za montažo in delovanje ponujene opreme ter predajo za varno uporabo uporabnika.</t>
  </si>
  <si>
    <t>Izvaja se vsa vertikalna in horizontalna kanalizacija s priključevanjem na talne odtoke v temeljni plošči s prilagajanjem višine talnega odtoka v plošči - cev v plošči je snemljiva.</t>
  </si>
  <si>
    <t>Dobava in vgradnja PVC kanalizacijskih cevi z vsemi fazonskimi kosi z izdelavo talnih in stenskih utorov ter vsem pritrdilnim materialom.</t>
  </si>
  <si>
    <t>fi32</t>
  </si>
  <si>
    <t>fi50</t>
  </si>
  <si>
    <t>fi75</t>
  </si>
  <si>
    <t>fi110</t>
  </si>
  <si>
    <t xml:space="preserve">Čistilni kos </t>
  </si>
  <si>
    <t>fi 110</t>
  </si>
  <si>
    <t>Dobava in vgradnja PVC revizijskih vratic za dostop do čistilnega kosa 20 x 20 cm</t>
  </si>
  <si>
    <t>PVC strešni oddušnik za kanalizacijske cevi izdelava preboje in krovska obdelava prehoda skozi streo s 100% tesnenjem</t>
  </si>
  <si>
    <t>Dobava in vgradnja podometne doze s pokrovom kot predpriprava za klimatske naprave s posodico za odvod kondenza s priklopom na odvod kondenza kot npr.: MGK 540x135x55</t>
  </si>
  <si>
    <t>Dobava in vgradnja protismradnih sifonov kot npr. HL138 z vsemi gradbenimi deli ter priklopom na razvode odvoda kondenza ali kanalizacije</t>
  </si>
  <si>
    <t>Dobava in montaža cevnega razvoda iz dvojnih predizoliranih C ucevi z vsemi fazonskimi kosi, pritrdilnim, spojnim in tesnilnim materialom z vsemi gradbenimi deli. Vzporedno Cu razvodu se vodi še komunikacijski kabel 5x1,5 mm2. Po montaži je potrebno vse preboje zakrpati.</t>
  </si>
  <si>
    <t>1/4" (6,35 mm) + 1/2" (9,52 mm) + kabel 5x1,5 mm2</t>
  </si>
  <si>
    <t>Dobava in montaža klimatske naprave za hlajenje  katera spada v razred energijske učinkovitosti A+++, kot npr. DAIKIN EMURA R-32 z vsem montažnim in pritrdilnim materialom, regulacijo in zagonom ter polnjenjem s plinom in tlačno preizkušnjo. Upravljanje z daljinskim upravljavcem (sejna soba).</t>
  </si>
  <si>
    <t>(ZE) RXJ 50L + (NE) FTXJ 50L/S - skupni prostor</t>
  </si>
  <si>
    <t>Dobava in vgradnja PVC pretočnega sifona s stranskim odtokom fi50 in inox rozezo</t>
  </si>
  <si>
    <t>Dobava in vgradnja vakuumskega odzračnika z montažo pred sifon umivalnika kot npr.: HL904 DN40</t>
  </si>
  <si>
    <t>Tlačna preizkušnja kanalizacije</t>
  </si>
  <si>
    <t>V ponudbi zajeti sanitarno opremo bele barv</t>
  </si>
  <si>
    <t>Pred dobavo sanitarne keramike je potrebno investitorju in arhitektu dostaviti katalog z vzorci! Oprema mora biti določena pred izvedbo grobih inštalacij!</t>
  </si>
  <si>
    <t>Priprava sanitarne tople vode</t>
  </si>
  <si>
    <t>Zapiranje dovodov vode do bojlerjev ter izpust vode iz obeh bojlerjev 2x1000l.</t>
  </si>
  <si>
    <t>Odklop vse inštalacije od bojlerjev lokalna demontaža armatur, razvodov ter razteznih posod.</t>
  </si>
  <si>
    <t>Iznos starega bojlerja V=1000l z izolacijo preko jaška v kotlovnici ob steni na parkirišču, dvigovanje na parkirišče (avtodvigalo), nakladanje in odvoz na trajno deponijo</t>
  </si>
  <si>
    <t>Prestavitev obstoječega bojlerja volumna 1000l na novo laokacijo (premik za dva metra)</t>
  </si>
  <si>
    <t>Dobava in postavitev grelnika tople sanitarne vode volumna 2000l z dvojnim prenosnikom toplote z izolacijo in zaščito izolacije kot npr.: Sunsystem SON 2000l s titanovim emailom in anodo.</t>
  </si>
  <si>
    <t>Dobava in vgradnja navojnega krogličnega zapornega ventila kot npr. Herz Kovina z vsem tesnilnim materialom</t>
  </si>
  <si>
    <t>DN20</t>
  </si>
  <si>
    <t>DN25</t>
  </si>
  <si>
    <t>DN32</t>
  </si>
  <si>
    <t>DN50</t>
  </si>
  <si>
    <t>Dobava in montaža jeklenih pocinkanih cevi za sanitarno pitno vodo z vsemi fazonskimi kosi, montažnim in tesnilnim materialom, pritrdilnim in obešalnim materialom ter protikondenčno toplotno izolacijo kor npr.: Keiflex ST (za povezovanje bojlerjev, cirkulacije, tople vode in hladne sanitarne vode)</t>
  </si>
  <si>
    <t>DN15 + AC TI 9 mm</t>
  </si>
  <si>
    <t>DN20 + AC TI 9 mm</t>
  </si>
  <si>
    <t>DN25 + AC TI 13 mm</t>
  </si>
  <si>
    <t>DN32 + AC TI 19 mm</t>
  </si>
  <si>
    <t>DN50 + AC TI 25 mm</t>
  </si>
  <si>
    <t xml:space="preserve">Zaprta ekspanzijska posoda za ogrevanje, proizvod kot npr. ZILMET, tip Cal Pro, komplet z vsem montažnim materialom. </t>
  </si>
  <si>
    <t xml:space="preserve"> - V=105l</t>
  </si>
  <si>
    <t xml:space="preserve"> - priključek 11/4"</t>
  </si>
  <si>
    <t>Elektronski nevtralizator vodnega kamna, proizvod kot npr. Calmat ali enakovredno, za učinkovito zaščito proti vodnemu kamnu in koroziji.</t>
  </si>
  <si>
    <t xml:space="preserve"> * Pretok max.: 3 m3/h</t>
  </si>
  <si>
    <t xml:space="preserve"> * Nazivna napetost: 24V, 4.3W</t>
  </si>
  <si>
    <t>Polnilna praznilna pipa DN20</t>
  </si>
  <si>
    <t>Nepovratni ventil navojne izvedbe DN50</t>
  </si>
  <si>
    <t xml:space="preserve">Barometer 0-10 bar s servisnim ventilom </t>
  </si>
  <si>
    <t>Varnostni ventil, odpiranje 6 bar, DN25</t>
  </si>
  <si>
    <t>Razne predelave obstoječe inštalacije</t>
  </si>
  <si>
    <t>Dobava in vgradnja frekvenčne črpalke z izolacijo, holandci in tesnili za cirkulacijo kot npr. WILO</t>
  </si>
  <si>
    <t>Stratos PICO-Z 25/1-6 G11/4" PN10</t>
  </si>
  <si>
    <t>Tlačna preizkušnja vodovoda</t>
  </si>
  <si>
    <t>Pripravljalna dela, zarisovanje, pregled, klorni šok, elaborat o kakovosti vode</t>
  </si>
  <si>
    <t>Umivalnik:</t>
  </si>
  <si>
    <t>- umivalnik kot npr.: Laufen Living 817431 (500/460/155 mm) – opcija 104 – z enojno luknjo za armaturo</t>
  </si>
  <si>
    <t>- enoročna mešalna baterija z ventiloma in gibljivimi priključnimi cevmi kot npr. Hansgrohe Metris Single lever basin mixer 110 LowFlow, 31203000</t>
  </si>
  <si>
    <t>- kromiran sifon z rozeto</t>
  </si>
  <si>
    <t>- pritrdilni in tesnilni material</t>
  </si>
  <si>
    <t>- ogledalo 800/600/3 z varnostnim steklom - dobava in vgradnja</t>
  </si>
  <si>
    <t>Podometna nosilna konstrukcija za montažo umivalnika kot. Laufen Living 817431 (500/460/155 mm), z vsem montažnim in pritrdilnim materialom</t>
  </si>
  <si>
    <t>Stranišče:</t>
  </si>
  <si>
    <t>- školjka kot npr.: Laufen Palace wall-hung WC, washdown 820700 (560/360/380 mm)</t>
  </si>
  <si>
    <t>- dvokoličinska tipka za izplakovalnik  srebrna mat</t>
  </si>
  <si>
    <t>- deska s pokrovom z odbijači in gumi manšeto</t>
  </si>
  <si>
    <t>Dobava in vgradnja podometne nosilne konstrukcije za visečo školjko s kotličkom z dvokoličinskim izplakovanjem. Z vsem montažnim materialom. Za školjko kot npr.: Laufen Palace wall-hung WC, washdown 820700 (560/360/380 mm)</t>
  </si>
  <si>
    <t>Univerzalni podometni element za montažo armature za tuš kot npr.: Hansgrohe I-box. Priključki G 3/4" ter nadometni del za vgradnjo v Ibox kot npr. Hansgrohe Logis HG HG01800180, z nadglavno prho kot npr.: Bahamas fi230mm art. PAZSOF093CR in nosilno roko prhe. Komplet dobava in montaža z vsem tesnilnim in montažnim materialom</t>
  </si>
  <si>
    <t>Trokadero:</t>
  </si>
  <si>
    <t xml:space="preserve">- keramični viseči trokadero z mrežo s stenskim odtokom kot npr.: Laufen Bernina wall sink 854211 (505/510/710 mm) </t>
  </si>
  <si>
    <t>- enoročna mešalna baterija z dolgim izlivom vode, ter priklopom za prho z nosilcem in gibljivo gladko cevjo kot npr. Hansgrohe Crome</t>
  </si>
  <si>
    <t>Dobava in vgradnja podometne nosilne konstrukcije za obešanje trokadera. Za trokadero kot npr.: Laufen Living 817431 (500/460/155 mm)</t>
  </si>
  <si>
    <t>Armatura za pomivalno korito</t>
  </si>
  <si>
    <t>- enoročna mešalna baterija z ventiloma in gibljivimi cevmi kot npr. Hansgrohe Crome</t>
  </si>
  <si>
    <t>- odlivno prelivno armatur (sifon) s čepom in verižico</t>
  </si>
  <si>
    <t>Pisoar:</t>
  </si>
  <si>
    <t>- kovinska podkonstrukacija za obešanje pisoarja z možnostjo višinske nastavitve mest za obešanje pisoarja, odtoka ter izplakovalnika, vključno z odtočnim priključkom, sifonom ter izplakovalnikom</t>
  </si>
  <si>
    <t>- keramični pisoar s kljunom, sifonom in pritrdilnim materialom kot npt. Laufen Living</t>
  </si>
  <si>
    <t xml:space="preserve">- senzor z ventilom za avtomatsko izplakovanje na baterije z okrasno ploščico mat srebrne barve </t>
  </si>
  <si>
    <t>Umivalnik za invalide kot npr. Atlantis:</t>
  </si>
  <si>
    <t>- umivalnik, keramični, dim. 67x60</t>
  </si>
  <si>
    <t>- enoročna mešalna baterija z ventiloma in gibljivimi cevmi</t>
  </si>
  <si>
    <t>- odlagalna polica 60cm</t>
  </si>
  <si>
    <t>- ogledalo na nagib 60cm</t>
  </si>
  <si>
    <t>- ročaj ob umivalniku</t>
  </si>
  <si>
    <t>Stranišče za invalide kot npr.: Atlantis:</t>
  </si>
  <si>
    <t>- školjka, keramična, viseča, dim. po načrtu</t>
  </si>
  <si>
    <t>- podometna nosilna konstrukcijo za suho montažo z dvokoličinskim izplakovalnikom (3/9l)</t>
  </si>
  <si>
    <t>- dvokoličinska tipka za izplakovalnik v beli izvedbi</t>
  </si>
  <si>
    <t>- deska s pokrovom, odbijači, gumi manšeto</t>
  </si>
  <si>
    <t>- dvojno stransko držalo  27x70</t>
  </si>
  <si>
    <t>- ščetka za čiščenje WC</t>
  </si>
  <si>
    <t>- držalo za toaletni papir</t>
  </si>
  <si>
    <t>Keramični etažero</t>
  </si>
  <si>
    <t>Držalo za toaletni papir</t>
  </si>
  <si>
    <t>Ščetka za čiščenje WC in trokadero</t>
  </si>
  <si>
    <t>Predizolirana aluplast cev za sanitarno toplo vodo komplet s fazonskimi kosi, z izdelavo potrebnih prebojev in utorov ter vsem tesnilnim materialom. Večje premere v palicah je potrebno izolirati ročno in niso predizolirane. Vsa vidna inštalacija mora biti izvedena iz palic in črno toplotno izolacijo</t>
  </si>
  <si>
    <t>fi 16x2,0 + TI 9 mm</t>
  </si>
  <si>
    <t>fi 20x2,25 + TI 9 mm</t>
  </si>
  <si>
    <t>fi 25x2,5 + TI 13 mm</t>
  </si>
  <si>
    <t>fi 32x3,0 + TI 13 mm</t>
  </si>
  <si>
    <t>fi 40x4,0 + TI 19 mm</t>
  </si>
  <si>
    <t>fi 50x4,5 + TI 19 mm</t>
  </si>
  <si>
    <t>fi 63x6,0 +TI 25 mm</t>
  </si>
  <si>
    <t>Predizolirana aluplast cev za cirkulacijo komplet s fazonskimi kosi, z izdelavo potrebnih prebojev in utorov ter vsem tesnilnim materialom. Vsa vidna inštalacija mora biti izvedena iz palic in črno toplotno izolacijo</t>
  </si>
  <si>
    <t>fi 16x2,0 + TI 13 mm</t>
  </si>
  <si>
    <t>fi 20x2,25 + TI 13 mm</t>
  </si>
  <si>
    <t>Predizolirana aluplast cev za hladno pitno vodo komplet s fazonskimi kosi, z izdelavo potrebnih prebojev in utorov ter vsem tesnilnim materialom. Večje premere v palicah je potrebno izolirati ročno in niso predizolirane. Vsa vidna inštalacija mora biti izvedena iz palic in črno toplotno izolacijo</t>
  </si>
  <si>
    <t>fi 25x2,5 + TI 9 mm</t>
  </si>
  <si>
    <t>fi 32x3,0 + TI 9 mm</t>
  </si>
  <si>
    <t>fi 40x4,0 + TI 13 mm</t>
  </si>
  <si>
    <t>fi 50x4,5 + TI 13 mm</t>
  </si>
  <si>
    <t>fi 63x6,0 +TI 19 mm</t>
  </si>
  <si>
    <t>Podometna kovinska omarica z vrati dimenzije 25x25 za vgradnjo termostatskega ventila cirkulacije</t>
  </si>
  <si>
    <t>Dobava in vgradnja termostatskih ventilov za cirkulacijsko zanko s termometrom dimenzije DN15 kot npr.: TA-Therm</t>
  </si>
  <si>
    <t>Dobava in vgrajevanje kanalete za odvodnjavanje tušev v vrsti s horizontalno prirobnico za tesnenje spoja med kanaleto in zaključnim tlakom. Kanaleta ima vgrajen padec proti iztoku DN 70 mm in izstavljiv sifon. 
Širina pokrivne rešetke 130 mm, vgradna višina 149 – 184 mm, za zaključne tlake do debeline 13 mm. Rešetka je pohodna in primerna za invalidske vozičke. Material nerjaveče jeklo 1.4301. Pokrivna rešetka tip Quadrato dolžine 1.000 do 2.000 mm.</t>
  </si>
  <si>
    <t>L = 1000 mm</t>
  </si>
  <si>
    <t>L = 2000 mm</t>
  </si>
  <si>
    <t>Dobava in vgradnja talne vgradne kanalete za tuš s kovinskim okvirjem in inox letvijo kot npr. LIV 650 M</t>
  </si>
  <si>
    <t>Vsa oprema, naprave in elementi v projektu in popisu del so navedeni samo primerno (kot naprimer) in se lahko zamenja z alternativno opremo, materialom, napravo in elementi.</t>
  </si>
  <si>
    <t>Vse elektro in krmilne povezave obdelane v elektro načrtu</t>
  </si>
  <si>
    <t>Obstoječa kotlovnica in zunanji razvod</t>
  </si>
  <si>
    <t>Spuščanje ogrevne vode iz ogrevalnega sistema - obstoječa kotlovnica.</t>
  </si>
  <si>
    <t>Odklop elektro krmilnih povezav za ogrevalni krog "Kaloriferji", odstranitev vseh armatur, mešalnega ventila in obtočne črpalke. Vsa demontirana oprema se preda vzdrževalcem šole za rezervne namene obstoječih ogrevalnih krogov.</t>
  </si>
  <si>
    <t>Demontaža dela razvoda ogrevanja za ogrevalni krog "Kaloriferji" s toplotno izolacijo in alu oklepom ter jekleno cevjo dimenzije DN80 vključno z obešalnim materialom ter odvoz materiala na trajno deponijo.</t>
  </si>
  <si>
    <t>Priprava mesta za priključevanje ukinjenega ogrevalnega kroga "Kaloriferji" na obstoječ ogrevalni krog "Telovadnica" - lokalno demontaža izolacije z alu oklepom, razrez cevi za privaritev ogrevalnega kroga "Kaloriferji" dimenzije DN80 na razvod DN80.</t>
  </si>
  <si>
    <t>Dobava in vgradnja navojnega krogličnega ventila DN80 za ogrevalni krog "Kaloriferji" z vsem montažnim in tesnilnim materialom.</t>
  </si>
  <si>
    <t>Elektro krmilni izklop povezave in demontaža armatur za ogrevalni krog "Bojler 1" dimenzije DN32 (stari bojler). Vsa demontirana oprema se preda vzdrževalcem šole za rezervne namene obstoječih ogrevalnih krogov.</t>
  </si>
  <si>
    <t>Demontaža delov jeklenih razvodov z armaturami ter izolacije v alu oklepu za ogrevanje STV v bojlerjih dimenzije do DN32. Odvoz na trajno deponijo.</t>
  </si>
  <si>
    <t>Izdelava novega ogrevalnega kroga za vejo "Bojler1" (postavitev za obstoječima zapornima loputama in na prehodno cev na navojno cev)</t>
  </si>
  <si>
    <t>WILO Stratos 25/1-6 (G11/2"; PN 10)</t>
  </si>
  <si>
    <t>Nepovratni navojni ventil DN32</t>
  </si>
  <si>
    <t>Izpustna pipa DN15</t>
  </si>
  <si>
    <t>Termo-manometer 0-4bar/0-120°C</t>
  </si>
  <si>
    <t>Navojni čistilni kos DN32</t>
  </si>
  <si>
    <t>Navojni kroglični ventil DN32</t>
  </si>
  <si>
    <t>Linijski regulacijski ventil z merilnimi priključki in možnostjo popolnega zaprtja STAD DN32</t>
  </si>
  <si>
    <t>Tesnilni in pritrdilni material</t>
  </si>
  <si>
    <t>Izdelava novega ogrevalnega odcepa za športno dvorano (postavitev na obstoječ prirobnični priključek na razdelilcu)</t>
  </si>
  <si>
    <t>Prirobnični R-kos DN80/na navoj DN65</t>
  </si>
  <si>
    <t>Navojni kroglični ventil DN65</t>
  </si>
  <si>
    <t>Linijski regulacijski ventil z merilnimi priključki in možnostjo popolnega zaprtja STAD DN50 - navojna izvedba</t>
  </si>
  <si>
    <t>Lovilec nečistoč navojni z magnetom DN65</t>
  </si>
  <si>
    <t>Nepovratni ventil DN65 navojni</t>
  </si>
  <si>
    <t>Holandec DN65</t>
  </si>
  <si>
    <t>Jeklena srednje-težka navojna cev po SIST EN 10255 (DIN 2440), material St-33, z varilnim, pritrdilnim in tesnilnim materialom, varilnimi loki in dodatkom za razrez. (Vse prehodni kosi (reducirke) morajo biti standardni proizvod (kovano). Preoblikovanje cevi, varjenje cevi v cev ni dovoljeno). Barvanje s temeljno barvo 2x ter namestitvijo toplotne izolacije debeline.</t>
  </si>
  <si>
    <t>DN65 + TI 50 mm kamena volna + Alu oklep (razvod za ogrevalni krog ŠD od ogrevalnega kroga do zunanje stene skladišča)</t>
  </si>
  <si>
    <t>DN32 + TI 50 mm kamena volna + Alu oklep (razvod za ogrevalni krog novega in obstoječega bojlerja)</t>
  </si>
  <si>
    <t>Rezanje, rušenje in dovoz asfalta na trajno deponijo v debelini ca. 8cm</t>
  </si>
  <si>
    <t>Pazljiv izkop jarka v širini 1,1 m in globini 1m. Strojno/ročno 90/10, hramba izkopanega materiala ob strani jarka. Upoštevana zbita količina materiala</t>
  </si>
  <si>
    <t>Izdelava posteljice jarka iz peska granulacije 0-4mm   debeline 10 cm, ter obsipanje položenih cevi 15 cm nad temenom</t>
  </si>
  <si>
    <t>Zasipanje jarka s tamponskim nasutjem 8-16, sprotnim utrjevanjem in priprava za polaganje asfalta</t>
  </si>
  <si>
    <t>Polaganje asfalta v debelini 10 cm (6+4)</t>
  </si>
  <si>
    <t>Opozorilni trak v jarku 30 cm nad temenom cevi v širini vsakih 30 cm</t>
  </si>
  <si>
    <t>Dobava in polaganje cevi v jarek, pri kotlovnici skozi steno v objekt, pri ŠD v jašek v vetrolovu ŠD. Pri prehodih upoštevati tipske tesnilne manšete</t>
  </si>
  <si>
    <t>PEd63NP16 v zaščitni cevi fi125</t>
  </si>
  <si>
    <t>Uponor Ecoflex Aqua fi63x8,6/175</t>
  </si>
  <si>
    <t>Uponor Ecoflex Aqua fi25x3,5/140</t>
  </si>
  <si>
    <t>Uponor Ecoflex Thermo fi75x6,8/200 (razvod se od vstopa pod temelj ŠD vodi do tehničnega prostora v ŠD)</t>
  </si>
  <si>
    <t>Izdelava stenskih prebojev v opeko, penjen beton, AB konstrukcijo, les, mavčne stene,.. Z odvozom ruševin na trajno deponijo, čiščenje po končanih delih</t>
  </si>
  <si>
    <t>Prehodni elementi iz PE in Pex cevi na navojne ali večplastne cevi (prehodi v kotlovnici pod stropom, v AB jaški v vetrolovu ŠD ter tehničnem prostoru ŠD)</t>
  </si>
  <si>
    <t>Navezava obstoječih odzračevalnih posod 2l na nova ogrevalna kroga s podaljšanjem jeklene cevi DN15 do 1m</t>
  </si>
  <si>
    <t>Dobava in vgradnja zapornih navojnih krogličnih ventilo kot npr. Kovina z vsem tesnilnim in montažnim materialom</t>
  </si>
  <si>
    <t>DN65 (ogrevanje)</t>
  </si>
  <si>
    <t>DN50 (pitna voda)</t>
  </si>
  <si>
    <t>DN32 (ogrevanje)</t>
  </si>
  <si>
    <t>DN25 (pitna voda)</t>
  </si>
  <si>
    <t>Toplotna postaja ŠD</t>
  </si>
  <si>
    <t>Dobava in vgradnja reverzibilne toplotne črpalke kompaktne izvedbe, za zunanjo postavitev kot npr. Maxa i-Max 0466 (Jadran energetika) v sestavi:</t>
  </si>
  <si>
    <t>- hladilna moč 62,14 kW pri temperaturi hladilne vode 7/12°C in zunanji temperaturi 32°C</t>
  </si>
  <si>
    <t>- grelna moč 51,5 kW pri temperaturi ogrevne vode 45/40°C in zunanji temperaturi -5°C</t>
  </si>
  <si>
    <t>- priključna moč 20,87 kW hlajenje, 22,68 kW gretje(3~400V)</t>
  </si>
  <si>
    <t>- COP 2,27 pri zgornjih pogojih</t>
  </si>
  <si>
    <t>- EER 3,2 - A+ pri zgornjih pogojih</t>
  </si>
  <si>
    <t>- št. kompresorjev: 4</t>
  </si>
  <si>
    <t>-  hladilni medij: R410A</t>
  </si>
  <si>
    <t>- tiha akustična konfiguracija: zvočni tlak merjeno na 1m po EUROVENTU  (ISO9614-2) ≤ 68,7 dB(A)</t>
  </si>
  <si>
    <t>- Masa v obratovanju: 938 kg</t>
  </si>
  <si>
    <t>-Dimenzije (DxŠxV): 2250x1170x2180mm</t>
  </si>
  <si>
    <t>- Certifikat EUROVENT!</t>
  </si>
  <si>
    <t>- ENERGIJSKI RAZRED (35°C) A +</t>
  </si>
  <si>
    <t>- PED certifikat o tlačnem preskusu</t>
  </si>
  <si>
    <t xml:space="preserve">- OHIŠJE
Samonosilna konstrukcija z odstranljivimi paneli iz pocinkane pločevine, prašno barvane v pečici pri 180°C. Plošče omogočajo pregled in vzdrževanje notranjih sestavnih delov. Vijaki so izdelani iz pocinkanega jekla.
</t>
  </si>
  <si>
    <t xml:space="preserve">- HLADILNI KROG
Naprava je narejena v skladu z UNI EN 13134. Hladilno sredstvo R410A, HFC Azeotropna mešanica s sestavo tudi v primeru puščanja; mešanica ima nični indeks ODP (potencial za tanjšanje ozonskega plašča) in je uvrščena v varnostno skupino A1 po ASHRAE 34-1997 standardu. Hladilni tokokrog vključuje v osnovni različici te komponente:
• SCROLL kompresor inverter (2) on/off (2)
• Krog za uravnoteženje olja 
• elektronski ekspanzijski ventil
• Ločevalnik tekoče faze, sprejemniki tekoče faze, ventili in priključki za vzdrževalna dela in preglede, varnostne zeščite (visoko tlačno stikalo in varnostni ventil, ki izpolnjujejo zahteve, po normativih PED), oplotni izmenjevalniki plin-voda  in plin-zrak;
• Senzorji tlaka, ki skrbno prilagajajo tlak plina na uparilniku in kondenzatorju
• Sušilni filter ter pokazno steklo z indikatorjem vlažnosti, da se prepreči zamašitev in absorbcijo vlage in kisline iz hladilnega tokokroga
</t>
  </si>
  <si>
    <t xml:space="preserve">- KOMPRESORJI
Hermetično zaprti 3 fazni scroll, nameščeni na gumijaste antivibracijske podpore, skupaj z zaščito PT100 vgrajeno v navitje, toplotna zaščita za vsak kompresor in z grelcem vgrajenim v karterju. Vsak hladilni krog vključuje DC inverter kompresor ka pomeni da vsak krog lahko doseže minimalno moč 9% maksimalne moči naprave.
</t>
  </si>
  <si>
    <t xml:space="preserve">- VENTILATORJI
Ventilator je aksialnega tipa, ki je statično in dinamično uravnotežen ter dobavljen skupaj z zaščitno mrežo. Električni motor, je:
• EC različica kjer ventilator poganja brezkrtačni motor pod nadzorom modulacije signala 0-10V 
Oba motorja so razred zaščite IPX4 po CEI EN 60335-2-80 in so opremljeni z integrirano toplotno zaščito.
</t>
  </si>
  <si>
    <t xml:space="preserve">- IZMENJEVALNIKI ZA ZRAK
izmenjevalnik toplote iz aluminija,  mikro kanalov , ki odpravlja vse učinke galvanske korozije, omogoča delovanje enote z minimalno količino, zagotavlja dolgo življenjsko dobo tudi v agresivnih okoljih. Oblika izmenjevalnikov omogoča da delajo ventilatorji z nizkimi vrtljaji (posledično pomeni manjši hrup)
</t>
  </si>
  <si>
    <t xml:space="preserve">- IZMENJEVALNIK NA VODNEM DELU
Izmenjevalnik je sestavljen iz varjenih plošč, iz nerjavečega jekla AISI 316 in izoliran v tovarni iz visokoizolacijskega materiala za 2 hladilna kroga. Lahko je opremljen z dodatno opremo z električnim grelcem (dodatna opremo KA samo v primeru toplotne črpalke). Uparjalnik je opremljen s temperaturno sondo, ki se uporablja kot senzor za zaščito pred zmrzovanjem, ki aktivira črpalko, tudi če je naprava izklopljena, v primeru, da obstajajo pogoji.
</t>
  </si>
  <si>
    <t xml:space="preserve">- ELEKTRO KOMANDNA NAPRAVA – INTEGRIRANA V OHIŠJU NAPRAVE
Elektronska plošča je izdelana v skladu z veljavnimi evropskimi standardi. Za dostop do električne plošče, morate postaviti stikalo na OFF (sistem za ustavitev ob odprtih vratih) in odpreti vrata z izvijačem - Sprednja plošča z odstranitvijo vijakov. Stopnja zaščite je IP24. Električna plošča je opremljena s priključnico, kjer so kontakti za oddaljeni vklop-izklop, poletje/zima, tipalo tople sanitarne vode, zunanji 3-smerni ventil in kontakti za oddaljeno koamndno ploščo. Dodatni modul GI omogoča upravljanje dodatnih funkcij.
</t>
  </si>
  <si>
    <t xml:space="preserve">- ELEKTRONSKA DIGITALNA REGULACIJSKA OPREMA
Vse enote so opremljene z mikroprocesorjem, ki uravnava preko elekronskega ventila in tipal tlaka ter temperature pravilno segrevanje in ohlajevanje hladilnega sredstva. Omogoča pa tudi naslednje funkcije:
Nadzor temperature vode; zaščita; zaščita za visoki in nizki tlak; prilagoditev timing kompresorjev; upravljanje in signalizacija alarmov; LED prikazovalnik delovanja.
Na zahtevo se lahko priključi mikroprocesor za oddaljeni nadzor BMS sistem ali v RFC (oddaljeni nadzor konvektorjev) prek protokola ModBus.
Komandna plošča v napravi ima tudi naslednje možnosti:
• Z dodatnim modulom ModBus priključek za lokalni ali oddaljeni nadzor (CNS)
</t>
  </si>
  <si>
    <t>- ZAŠČITA in VARNOST
Vse enote imajo naslednje varnostne naprave: temperaturno tipalo na povratni cevi vode iz sistema, tipalo proti zmrzovanju vhodnih cevi, zaščito za visok tlak, nizek tlak, temperaturna tipala za vhod in izhod iz kompresorja ter termične zaščite, toplotna zaščita ventilatorjev, pretočno stikalo, zaščita na uparjalniku na vodni strani in stikalo pritiska nizkotlačne strani.</t>
  </si>
  <si>
    <t>-HIDRAVLIČNI KROG
Vse enote  so opremljene s hidravličnim varnostnim sklopom, ki vsebuje: lamelni izmenjevalnik toplote za 2 hladilna kroga, varnostni ventil (6 bar), avtomatski odzračevalni lonček, manometri na vhodu in izhodu izmenjevalnika za ugotovitev padca tlaka, servisni ventil, pretočno stikalo. V primeru AC inverter cirkulacijske črpalke je pretok vode reguliran z močjo od 60 do 100%.</t>
  </si>
  <si>
    <t>- SKLADNOST NAPRAVE z NORMATIVAMI
Naprave i-MAX so skladne z naslednjimi direktivami:
Direttive comunitarie 2014/68/UE, 2006/42/CE, 2014/35/UE, 2014/30/UE, 2011/65/UE, 2012/19/UE; Norme UNI EN 378-1, 378-2, UNI EN 12735-1, UNI EN 12735-2, UNI EN 14276-2, UNI EN ISO 13585; Norme UNI EN ISO 12100, CEI EN 60204-1, UNI EN ISO 13857; Norme CEI EN 61000-6-3, CEI EN 61000-6-2</t>
  </si>
  <si>
    <t xml:space="preserve">- EUROVENT CERTIFIKAT
Hidravlični - vodni sistem mora biti zaprt in varovan z ekspanzijsko posodo.
Pozicija zajema tudi funkcionalen zagon naprave
Kabliranje je vključeno v posebni poziciji pri elektro projektu
Podstavek zunanjih enot je v posebnem popisu.
Na vodnih priključkih zunanjih enot je potrebno dobaviti in vgraditi  gumi kompenzatorje in čistilni kos na povratku.
</t>
  </si>
  <si>
    <t>- Vključno z dodatno opremo:
CI6- AC inverter obtočna črpalka
GI Priključki za zunanje naprave 
SSL Super silence dodatna zaščita kompresorja in ohišja 
AG gumi kompenzatorji</t>
  </si>
  <si>
    <t>Hi-T2 multifunkcijski posluževalni zaslon občutljiv na dotik je priložen.</t>
  </si>
  <si>
    <t>Krmilne in regulacijske funkcije</t>
  </si>
  <si>
    <t>• Brezstopenjska regulacija toplotne črpalke na primarni in sekundarni strani</t>
  </si>
  <si>
    <t>• Javljanje motenj, prikazano na prikazovalniku s tekstom na zaslonu.</t>
  </si>
  <si>
    <t>• Ročno posluževanje: dva nivoja, eden dostopen samo preko zaščitne kode.</t>
  </si>
  <si>
    <t>• Na strani kondenzatorja/uparjalnika je predviden drsni temperaturni režim voden po zunanji temperaturi.</t>
  </si>
  <si>
    <t>• Kaskadna regulacija v primeru večih paralelno vezanih naprav.</t>
  </si>
  <si>
    <t>• Izhod za krmiljenje sekundarnega vira ogrevanja v primeru neigodnih pogojev ali v primeru zastojev na strani ogrevanja</t>
  </si>
  <si>
    <t>Dobava in vgradnja reverzibilne toplotne črpalke kompaktne izvedbe, za zunanjo postavitev kot npr. Maxa i-Max 0475 (Jadran energetika) v sestavi:</t>
  </si>
  <si>
    <t>- hladilna moč 70,55 kW pri temperaturi hladilne vode 7/12°C in zunanji temperaturi 32°C</t>
  </si>
  <si>
    <t>- grelna moč 55,4 kW pri temperaturi ogrevne vode 45/40°C in zunanji temperaturi -5°C</t>
  </si>
  <si>
    <t>- priključna moč 23,76 kW hlajenje, 24,19 kW gretje(3~400V)</t>
  </si>
  <si>
    <t>- COP 2,29 pri zgornjih pogojih</t>
  </si>
  <si>
    <t>- EER 3,19 - A+ pri zgornjih pogojih</t>
  </si>
  <si>
    <t>- tiha akustična konfiguracija: zvočni tlak merjeno na 1m po EUROVENTU  (ISO9614-2) ≤ 69,2 dB(A)</t>
  </si>
  <si>
    <t>- Masa v obratovanju: 946 kg</t>
  </si>
  <si>
    <t>- Dodatna oprema:
CI6- AC inverter obtočna črpalka
GI Priključki za zunanje naprave 
SSL Super silence dodatna zaščita kompresorja in ohišja 
AG gumi kompenzatorji</t>
  </si>
  <si>
    <r>
      <t xml:space="preserve">Dobava in montaža jeklene </t>
    </r>
    <r>
      <rPr>
        <b/>
        <sz val="11"/>
        <rFont val="Calibri"/>
        <family val="2"/>
        <charset val="238"/>
      </rPr>
      <t>pocinkane</t>
    </r>
    <r>
      <rPr>
        <sz val="11"/>
        <rFont val="Calibri"/>
        <family val="2"/>
        <charset val="238"/>
      </rPr>
      <t xml:space="preserve"> podkonstrukcije za postavitev toplotnih črpalk na streho fitnesa z vsem montažnim/vijačnim materialom. Mesto in način postavitve obdelano v gradbenem načrtu. Za podkonstrukcijo, pa statiko in delavniške načrte izdela izvajalec sam glede na dimenzije dobavljene opreme</t>
    </r>
  </si>
  <si>
    <t>Dobava in montaža prenosnik toplote kot npr. Alfa Laval tip CB200-150H (CPF,CPF), iz nerjavnega jekla 1.4401, temp. od -160 °C do 175 °C, PN 26 / PN 26 (primar/sekundar). Priključki: kompaktna prirobnica DN80 (PN 40) - (primar); kompaktna prirobnica DN80 (PN 40) - (sekundar).
(L000548) CB200-150-H-CPF,CPF- -Y. Montaža na steno visoko pod strop. Vključno s toplotno izolacijo kot npr. ALFA Laval izolacija- Armaflex COOLING za CB200 Max150pl ; temp: &gt;-50°C
(L001128) ALFA-COOLING Armaflex &gt;-50°C izolacija za CB200 Max150pl</t>
  </si>
  <si>
    <t>Prirobnični gumijasti kompenzator skupaj s protiprirobnicama ter vijačnim, montažnim in tesnilnim materialom</t>
  </si>
  <si>
    <t>DN80</t>
  </si>
  <si>
    <t>Dobava in vgradnja krogličnega zaporne pipe s polnim prehodom, prirobnične izvedbe kot npr. Polix s protiprirobnicama in vsem tesnilnim in vijačnim materialom</t>
  </si>
  <si>
    <t>DN80 NP16</t>
  </si>
  <si>
    <t>DN100 NP16</t>
  </si>
  <si>
    <t>Dobava in vgradnja nepovratnih ventilov prirobnične izvedbe vključno s protiprirobnicama ter tesnilnim in vijačnim materialom</t>
  </si>
  <si>
    <t>DN80 + TI AC 19 mm + kamana volna 80 mm + Alu oklep - vodotesno tesnenje - vedeno na prostem</t>
  </si>
  <si>
    <t>DN100 + TI AC 19 mm + kamana volna 80 mm + Alu oklep - vodotesno tesnenje - vedeno na prostem</t>
  </si>
  <si>
    <t>DN100 + TI AC 50 mm - vedeno v prostoru</t>
  </si>
  <si>
    <t>DN100 + AC19mm</t>
  </si>
  <si>
    <t>DN65+AC19mm</t>
  </si>
  <si>
    <t>DN50+AC19mm</t>
  </si>
  <si>
    <t>Dobava in vgradnja frekvenčne črpalke z izolacijo, protiprirobnicami, holandci, vijaki in tesnili</t>
  </si>
  <si>
    <t>WILO Stratos 65/1-16 (DN65; PN 10)</t>
  </si>
  <si>
    <t>WILO Stratos 30/1-10 (G2"; PN 10)</t>
  </si>
  <si>
    <t>WILO Stratos 65/1-6 (DN65; PN 10)</t>
  </si>
  <si>
    <t>WILO Stratos 50/1-6 (DN50; PN 10)</t>
  </si>
  <si>
    <t>Separator nečistoč BE080FM</t>
  </si>
  <si>
    <t>SpiroTrap je, namenjen odstranjevanju tako magnetnih kot nemagnetnih delcev iz sistema centralnega ogrevanja.
Tehnični podatki separatorja SpiroTrap:
- priključek: DN80
- max. pretok (m3/h): 27
- prostornina (l): 17
- teža (kg): 24
- temperatura medija max. 110°C
- maksimalni tlak 10 bar</t>
  </si>
  <si>
    <t>Dobava in montaža tripotnih mešalnih ventilov kot npr. Samson 3226 z elektro motornim pogonom 5824-20 3T</t>
  </si>
  <si>
    <t>Samson 3326 32/16,0 DN32 + EMP 5824-20 3T</t>
  </si>
  <si>
    <t>Samson 3326 50/40,0 DN50 + EMP 5824-20 3T</t>
  </si>
  <si>
    <t>Samson 3326 40/25,0 DN40 + EMP 5824-20 3T</t>
  </si>
  <si>
    <t>Linijski regulacijski ventil z merilnimi priključki in možnostjo popolnega zaprtja z vsem tesnilnim materialom, prot prirobnicami in vijačnim materialom</t>
  </si>
  <si>
    <t>STAF DN100</t>
  </si>
  <si>
    <t>STAD DN40</t>
  </si>
  <si>
    <t>STAF DN80</t>
  </si>
  <si>
    <t>STAD DN32</t>
  </si>
  <si>
    <t>STAD DN50</t>
  </si>
  <si>
    <t>Dobava in namestitev zapornega ventila z elektro motornim pogonom z vsem tesnilnim in montažnim materialom, proti prirobnicami, vijačnim materialom… kot npr. Danfoss</t>
  </si>
  <si>
    <t>VF2 80/100 (DN80) + EMP AMV 435/230V</t>
  </si>
  <si>
    <t>VRB2 50/40 (DN50) + EMP AMV 435/230V</t>
  </si>
  <si>
    <t>Preklopni ventil kot npr Danfoss z vsem montažnim, tesnilnim in vijačnim materialom ter proti prirobnicami</t>
  </si>
  <si>
    <t>VF3 80/100 (DN80) + EMP AMV 435/230V</t>
  </si>
  <si>
    <t>Dobava in montaža medprirobnične zaporne lopute, material ohišja siva litina, manšeta iz EPMD, z večpoložajno ročko, maks. temp. medija do 130°C PN16 s protiprirobnico, tesnilnim in vijačnim materialom</t>
  </si>
  <si>
    <t>DN100</t>
  </si>
  <si>
    <t>Dobava in vgradnja lovilnika nesnage prirobnične izvedbe s poševnim sedežem in sitom iz nerjavnega jekla, vključno s protiprirobnicama ter tesnilnim in vijačnim materialom</t>
  </si>
  <si>
    <t>Zaprta ekspanzijska posoda za ogrevanje, proizvod kot npr. ZILMET Cal.pro, komplet z vsem montažnim materialom in nosilcem. Raztezna posoda se montira pod strop tehničnega prostorta</t>
  </si>
  <si>
    <t xml:space="preserve"> - V=150 L</t>
  </si>
  <si>
    <t xml:space="preserve"> - priključek 3/4"</t>
  </si>
  <si>
    <t>Dobava in montaža medeninastega krogelnega ventila navojne izvedbe, z blokado proti nepooblaščenemu dostopu, s tesnilnim materialom; 110 °C; DN25 PN 6</t>
  </si>
  <si>
    <t>Dobava in montaža varnostnega ventila na vzmet za toplo vodo; navojne izvedbe; varovanje po DIN 4751/2; kompletno s tesnilnim materialom; do 120 ºC; kot npr. Göetze 651 N</t>
  </si>
  <si>
    <t>DN 20/25; PN 6; podp = 3,0 bar; α = 0,3</t>
  </si>
  <si>
    <t>Izpustna pipa DN20 PN6 s pokrovčkom s tesnilom</t>
  </si>
  <si>
    <t>Izpistna kroglična pipa za polnjenje sistama iz vodovodnega omrežja dimenzije DN15 z nastavkom za gumi cev</t>
  </si>
  <si>
    <t>Dobava in vgradnja krogličnega zapornega ventila navojne izvedbe kot npr. Herz Kovina z vsem tesnilnim materialom</t>
  </si>
  <si>
    <t>DN40</t>
  </si>
  <si>
    <t>Dobava in montaža polnilne-praznilne pipe s pokrovčkom s tesnilmo</t>
  </si>
  <si>
    <t>DN15</t>
  </si>
  <si>
    <t>Dobava in vgradnja kombiniranega termo-manometra za območje  0-4bar/0-120°C</t>
  </si>
  <si>
    <t>Dobava in vgradnja nepovratnih ventilov navojne izvedbe</t>
  </si>
  <si>
    <t>Dobava in vgradnja lovilca nečistoč z vsem tesnilnim in montažnim materialom</t>
  </si>
  <si>
    <t>Izdelava, dobava in montaža razdelilnika in zbiralnika ogrevalnih krogov dimenzije DN150, dolžine 1m, s po štirimi prikljički (dva zgoraj, dva spodaj) 1x DN100 z prirobnico, 2x DN40 navojno ter 1x DN50 navojno) s stranskim priklopom DN100 s prirobnicama, kratko vezjo DN20 z zapornim ventilom ter dvema izpustnima pipama DN20. Montaža preko jeklene podkonstrukcije na steno. Izolacija iz AC izolacije 19 mm (protikondenčno) ter mineralno volno 50 mm z alu oklepom (dva ogrevalna kroga sta obrnjena gor, dva pa proti tlom)</t>
  </si>
  <si>
    <t>Dobava in vgradnja avtomatskih odzračnih lončkov z zaporno pipo 3/8</t>
  </si>
  <si>
    <t>Izdelava dobava in montaža jeklenega hranilnika toplote in hladu V=1700l, dimenzije fi 1m, višine bruto mere z nogicami in priključki 2,4m. Notranji plašč hranilnika se zaščiti s premazom proti rjavenju in temperaturno odpornim do 95°C. Pripravi se 8 DN100 priključkov s prirobnicami, dve mesti za namestitev termometra, 4 mesta za možnost vgradnje tipal razporejene po višini ter izpustno mesto DN25. Hranilnik se toplotno izolira za AC izolacijo 19mm ter 80 mm s kameno volno. Vsa izolacija se zaščiti z alu oklepom. V ceni upoštevati izdelavo delavniškega načrta hranilnika</t>
  </si>
  <si>
    <t>Dobava krmilnih enot s podnožjem za montažo na steno kot npr. Samson 5578. Krmilne enote se predajo izvajalcu elektro krmilnih povezav</t>
  </si>
  <si>
    <t>Interna inštalacija</t>
  </si>
  <si>
    <t>Večplastne cevi komplet s fazonskimi kosi, z izdelavo potrebnih prebojev in utorov ter vsem tesnilnim, montažnim in pritrdilnim materialom. Cevi od premera fi32 se dobavijo v palicah. Vsi razvodi se izolirajo z AC izolacijo iz sintetičnega kavčuka  kot naprimer  Kaiflekx ST  (λ = 0,035 W/m2K).</t>
  </si>
  <si>
    <t>Jeklena srednje-težka navojna cev po SIST EN 10255 (DIN 2440), material St-33, z varilnim, pritrdilnim in tesnilnim materialom, varilnimi loki in dodatkom za razrez. (Vse prehodni kosi (reducirke) morajo biti standardni proizvod (kovano). Preoblikovanje cevi, varjenje cevi v cev ni dovoljeno. Barvanje s temeljno barvo 2x ter namestitvijo toplotne izolacije iz sintetičnega kavčuka  kot naprimer  Kaiflekx ST  (λ = 0,035 W/m2K).</t>
  </si>
  <si>
    <t>DN50 + TI 32 mm</t>
  </si>
  <si>
    <t>DN100 + TI 50 mm</t>
  </si>
  <si>
    <t>Podometna kovinska omarica za vgradnjo razdelilnika razvodov talnega ogrevanja ter krmilnika sobne temperature kot npr.: Uponor</t>
  </si>
  <si>
    <t>PT 952x123mm</t>
  </si>
  <si>
    <t>Dobava in vgradnja razdelilnika talnega ogrevanja kot npr.: Uponor Vario M</t>
  </si>
  <si>
    <t>Razdelilec, izdelan iz s steklenimi vlakni ojačanega poliamida, priklop z desne ali leve strani G1 s pomočjo ploščatega tesnjenja, dovodni del z merilci pretoka za nastavljanje in zapiranje, povratni del z ventili in ročko, pripravljeno za termopogone št. 1087778 (24V) in št. 1087763 (230V), z integrirano polnilno-izpustno pipo in odzračevalnim ventilom na dovodu in povratku, s 3/4“ eurokonus priključkom za priklop zank, razmak med odcepi 50 mm, razmak med dovodom in povratkom 225 mm.
maks. tlak: 6 bar
maks. temperatura: 60°C
material: s steklenimi vlakni ojačan poliamid</t>
  </si>
  <si>
    <t xml:space="preserve">Uponor Vario M razdelilec FM 7xG3/4 euro </t>
  </si>
  <si>
    <t xml:space="preserve">Uponor Vario M razdelilec FM 8xG3/4 euro </t>
  </si>
  <si>
    <t xml:space="preserve">Uponor Vario M razdelilec FM 9xG3/4 euro </t>
  </si>
  <si>
    <t>Dobava in vgradnja Uponor varijo balansirnih ventilov G1 - Rp1. Za hidravlično balansiranje in zapiranje dovoda/povratka Uponor Vario Plus razdelilca.</t>
  </si>
  <si>
    <t>set</t>
  </si>
  <si>
    <t>Dobava in vgrdnja sistemskih plošč talnega ogrevanja kot npr.: Uponor  Nubos plošča EPS 11
14-16mm 1447x900x29mm</t>
  </si>
  <si>
    <t>Difuzijsko tesna večplastna cev (sestavljena iz: PE-RT - vezni sloj - vzdolžno prekrivno varjen aluminij - vezni sloj - PE-RT) za sisteme talnega ogrevanja/hlajenja(ISO 21003 - razred uporabe 4). Požarna klasifikacija E v skladu z DIN 13501-1. 
Maksimalni trajni obratovalni tlak 4 bare pri maksimalni trajni obratovalni temperaturi 60°C.</t>
  </si>
  <si>
    <t>Vijačna spojka izdelana iz medenine, matica in notranji del galvansko zaščitena. Za priklop Uponor MLC cevi na razdelilce (npr. na Uponor razdelilec H). Notranji navoj 3/4" eurokonus izdelan v skladu s standardom DIN EN ISO 228-1. Funkcija varnosti pri tlačnem preizkusu. Izdelava spoja brez posnetja cevi.</t>
  </si>
  <si>
    <t>Uponor Multi držalo loka, galvan. jeklo 15-16 Izdelano iz galvansko zaščitenega jekla. Služi kot opora/držalo cevem v predelu razdelilca.</t>
  </si>
  <si>
    <r>
      <t xml:space="preserve">Uponor Multi dodatek za estrih VD 450 20L Uporablja se kot dodatek za estrihe in malte; izboljša kvaliteto estriha zaradi povečane plastičnosti in boljšega zadrževanja vode.
Ne sme se uporabljati v kombinaciji s samorazlivnimi ali anhidritnimi estrihi!
Poraba pri debelini estriha 7 cm: približno 0.2 l/m²
Minimalno prekritje cevi z estrihom: 30 mm pri 2kN/m² ali 45 mm pri 5kN/m² v povezavi z Uponorjevo izolacijo/sistemskimi ploščami za 5kN/m² 
Čas vezanja in sušenja: 21 dni </t>
    </r>
    <r>
      <rPr>
        <b/>
        <sz val="11"/>
        <rFont val="Calibri"/>
        <family val="2"/>
        <charset val="238"/>
      </rPr>
      <t>Uskladiti z izvajalcem estriha!</t>
    </r>
  </si>
  <si>
    <t>l</t>
  </si>
  <si>
    <t>Uponor multi zaščitna cev Izdelana iz PE-LD, vzdolžno prerezana. Namenjena za zaščito cevi do dimenzije 20 mm pri prehodih skozi dilatacijska polja.
Dolžina: 300 mm</t>
  </si>
  <si>
    <t>Uponor Multi obložna folija PE 50m 150x10mm Za vgradnjo med estrihom in mejnimi gradbenimi deli (stena, ...), za talne konstrukcije v skladu z DIN 18560 in DIN EN 1264; z večkratno perforacijo za lažje odstranjevanje, zadnja stran samolepilna, sprednja stran s PE folijo in samolepilnim trakom, ki omogoča izdelavo tesnega spoja med obložno folijo in izolacijo ter natančno vgradnjo v kotih/vogalih; posebej primerno za samorazlivne estrihe. Material: zaprto celični polietilen PE-LD
Razred gradbenega material: B2</t>
  </si>
  <si>
    <t>Uponor Smatrix Base PRO regulacijski set X-147 + I-147 Bus 6x kpl z ožičenjem</t>
  </si>
  <si>
    <t>Set ožičenega priključnega modula za ploskovno ogrevanje/hlajenje in vmesnika. Priključni modul pošilja in sprejema podatke so in od sobnih termostatov in tipal, da krmili termopogone in ostalo opremo ogrevanja/hlajenja. Lahko se doda k Smatrix Base PRO krmilni enoti kot podrejen priključni modul, z namenom razširitve sistema na do 16 priključnih modulov in v odvisnosti od specifične velikosti sistema. Nastavitve in vse ostale informacije so dostopne preko bus komunikacijskega kabla na vmesniku z zaslonom občutljivim na dotik.</t>
  </si>
  <si>
    <t>Sestoji iz:
- 6-kanalnega priključnega modula X-147
- vmesnika I-147 z zaslonom občutljivim na dotik in napajanjem
- montažnih vijakov za vgradnjo napajalnika za I-147
- transformatorja A-1xx
- montažnega materiala (vijaki in zidni vložki): za montažo DIN-letve 2 vijaka in 2 vložka
- Smatrix Base PRO hitrega vodiča
- 2x microSD kartice (X-147 + I-147), vgrajenih v režo
- DIN-letve 37cm
- Polnilca z EU nastavkom</t>
  </si>
  <si>
    <t>Funkcije:
6-kanalni priključni modul vključuje:
- avtomatsko balansiranje 
- elektronsko krmiljenje 
- dvosmerno komunikacijo z do 6-imi sobnimi termostati 
- priključitev do maks. 8 termopogonov 24 V 
- preklop med funkcijo ogrevanja/hlajenja preko večfunkcijskega vhoda (GPI) ali preko vmesnika z zaslonom občutljivim na dotik 
- izhod za obtočno črpalko in bojler 
- vgrajeni modul toplotne črpalke (le-ta ne deluje v primeru, če so v sistemu vgrajeni več kot štirje (4) priključni moduli) 
- preizkusni test ventilov (termopogonov) in obtočne črpalke 
- beleženje podatkov o sistemu, varnostno kopiranje in posodabljanje preko microSD kartice 
- osnovna kontrola relativne vlage (RH) 
- kombinirana regulacija talnega ogrevanja/hlajenja in stropnega sistema hlajenja</t>
  </si>
  <si>
    <t>Vmesnik, z zaslonom občutljivim na dotik, vključuje:
- informacije in nastavitve za do 16 priključnih modulov, ki delujejo v enem sistemu 
- čarovnik za namestitev 
- menije v različnih jezikih 
- zaslon občutljiv na dotik z osvetlitvijo ter intuitivno in pregledno strukturo 
- programe za nastavitev vrednosti znižane temperature za posamezen kanal 
- omejitve najvišje/najnižje temperature 
- počitniški način delovanja 
- avtomatski preklop na poletni/zimski čas 
- avtomatsko balansiranje 
- funkcijo kontrole prostora (le-ta ne deluje v primeru, če so v sistemu vgrajeni več kot štirje (4) priključni moduli) 
- funkcijo za bypass prostora 
- sistemsko diagnostiko 
- ponazoritev/vizualizacijo trendov (nastavljena vrednost v primerjavi s temperaturo prostora, itd.) 
- napredne nastavitve hlajenja 
- microSD kartico za spremembe jezika in programske opreme</t>
  </si>
  <si>
    <t>Možnosti/opcije:
- priključni modul je mogoče s podrejenim modulom M-140 razširiti z dodatnimi 6-imi termostati in 6-imi izhodi termopogonov
- možna priključitev modula za zvezdasto povezavo M-141 za zvezdasto ožičenje
- lahko se dodata k Smatrix Base PRO krmilni enoti kot podrejen priključni modul, z namenom razširitve sistema na do 16 priključnih modulov v en sistem
- modularna postavitev (snemljivi deli)
- montaža v omarico ali na steno (DIN-letev ali luknja za vijak)
- prosti način vgradnje</t>
  </si>
  <si>
    <t>Oznaka ustreznosti: CE
Obratovalna napetost: 230V / 50Hz
Maks. moč izhoda za termopogon: 24V AC 0,2A; 0,4A špica
Razred zaščite: razred II IP20, IP30 I-147
Barva: siva RAL 7015, bela RAL 9016
Zahteve: 4-žilni bus kabel
Priključni modul: 340 x 110 x 55 mm
Vmesnik: 150 x 108 x 43 mm</t>
  </si>
  <si>
    <t>Uponor Smatrix Base PRO priključni modul X-147 Bus 6x kpl z ožičenjem</t>
  </si>
  <si>
    <t>Ožičeni priključni modul za ogrevanje in hlajenje. Priključni modul sobnim termostatom in tipalom pošilja in od njih prejema signale za regulacijo termopogonov in druge opreme za ogrevanje/hlajenje.
Ekonomični način obratovanja za celoten sistem je moč nastaviti s priklopom vmesnika I-147.</t>
  </si>
  <si>
    <t>Obstajata dva načina za priključitev termostatov na priključni modul:
- bus topografija/zaporedna povezava termostatov (priključni modul do termostata do termostata itd.)
- topologija zvezdaste povezave (vsak termostat je neposredno povezan s priključnim modulom ali na dodaten zvezdasti modul Smatrix Base).</t>
  </si>
  <si>
    <t>Sestoji iz:
- priključnega modula X-147, vključno z napajanjem
- montažnega materiala (vijaki in zidni vložki): za montažo DIN-letve 2 vijaka in 2 vložka
- Smatrix Base PRO hitrega vodiča + varnostnih navodil
- 1x microSD kartice, vgrajene v režo
- DIN-letve 37cm</t>
  </si>
  <si>
    <t>Funkcije:
- avtomatsko balansiranje
- elektronska regulacija
- 2-smerna komunikacija z največ 6-imi sobnimi termostati
- priklop maksimalno 8-ih termopogonov 24V
- preklop med ogrevanjem/hlajenjem preko zunanjega kontakta
- črpalčni rele
- rele za bojler
- intervalni vklop ventila in črpalke
- zaščita pred preobremenitvijo
- kontrola relativne vlage (RH)</t>
  </si>
  <si>
    <t>Možnosti:
- priključni modul je mogoče s podrejenim modulom M-140 razširiti z dodatnimi 6-imi termostati in 6-imi izhodi termopogonov
- možna priključitev modula za zvezdasto povezavo M-141 za zvezdasto ožičenje
- modularna postavitev (snemljivi deli)
- montaža v omarico ali na steno (DIN-letev ali luknja za vijak)
- prosti način vgradnje</t>
  </si>
  <si>
    <t>Oznaka ustreznosti: CE in EAC
Komunikacijski protokol: robustni RS485 serijski bus
Obratovalna napetost: 230V / 50Hz
Maks. moč izhoda za termopogon: 24V AC 0,2A; 0,4A špica
Razred zaščite: razred II IP20
Barva: siva RAL 7015
Zahteve: 4-žilni bus kabel</t>
  </si>
  <si>
    <t xml:space="preserve">Uponor Smatrix Base pomožni modul M-140 Bus 6X 6-kanalni pomožni modul M-140. Pomožni modul se lahko doda na Smatrix Base priključni modul, da se sistem razširi na dodatnih 6 kanalov in 6 izhodov za termopogon. </t>
  </si>
  <si>
    <t>Sestoji iz:
- Smatrix Base pomožnega modula, 6 kanalnega
- montažnega materiala
Funkcije:
6-kanalni pomožni modul nudi:
- enostavno vgradnjo na Smatrix Base priključni modul
- dodatno ožičenje ni potrebno
- sprejem do maksimalno 6-ih sobnih termostatov
- priklop do maksimalno 6-ih termopogonov 24V
- intervalni vklop ventila in črpalke
- elektronska regulacija</t>
  </si>
  <si>
    <t>Možnosti:
- kot dodatek k Smatrix Base priključnemu modulu
Oznaka ustreznosti: CE
Komunikacijski protokol: robustni RS485 serijski bus
Obratovalna napetost: 230V / 50Hz
Maks. moč izhoda za termopogon: 0,2A
Razred zaščite: IP20
Barva: siva
Zahteve: 4-žilni bus kabel</t>
  </si>
  <si>
    <t>Uponor Smatrix Base digitalni termostat +RH Style T-149 Bus</t>
  </si>
  <si>
    <t>Ožičeni prostorski termostat s tipalom relativne vlažnosti (RH). 
Tipalo izmeri in prikaže dejansko temperaturo ter relativno vlažnost v prostoru in nato posreduje vrednosti v Smatrix Base priključni modul. 
Sestoji iz:
- digitalnega sobnega termostata in tipala vlage 
- montažnega materiala
- zaščitna mreža pred udarci žoge</t>
  </si>
  <si>
    <t>Uponor Vario Plus PRO termopogon 24V M30x1,5 ZN, 1W, NC</t>
  </si>
  <si>
    <t>24 V, z označeno pozicijo (odprto/zaprto), primeren za vgradnjo na Uponor Vario Plus razdelilce v povezavi z Uponor radijsko vodenim ali ožičenim regulacijskim sistemom. Če ni napajanja, je termopogon zaprt. Zaščiteno proti pršeči vodi, stopnja zaščite IP54. 
Primerno za delovanje pri temperaturi okolice do 60°C. 
Priključni navoj M30x1.5 mm - zunanji.
Višina: 54 mm
Skladnost: CE</t>
  </si>
  <si>
    <t>Uponor Smatrix Base T-143 Bus</t>
  </si>
  <si>
    <t>Termostat za javne prostore, z nastavitvijo z notranje strani</t>
  </si>
  <si>
    <t>Dobava in vgradnja zaščitnih mrežic ali perforirane pločevine za javne termostate pred poškadbami z žogo v beli barvi dimenzije 15x15cm</t>
  </si>
  <si>
    <t>Dobava in polaganje štiri žilnega bus kabla za povezovanje priključnih modulov in prostorskih termostatov v zaščitni cevi fi13,5mm</t>
  </si>
  <si>
    <t>Dobava in vgradnja podometnih doz za suho ali mokro izvedbo za namestitev prostorskih termostatov</t>
  </si>
  <si>
    <t>Dobava in vgradnja PVC cevi fi 50 s fazonskimi kosi za izdelavao priključkov za varnostni ventil ter odzračevalne cevi. Izdelava sifona vproti povratnemu vodu iz kanalizacije ter lijak. Vidno voden razvod z vsem pritrdilnim in tesnilnim materialom</t>
  </si>
  <si>
    <t>Polnejnje sistemov s hladno vodo in odzračevanje</t>
  </si>
  <si>
    <t>Polnjenje in odzračevanje sistema toplotnih črpalk z mešanico voda/glikol v razmerju 70/30 (upoštevana količina voda + glikol)</t>
  </si>
  <si>
    <t>Tlačni preizkus ogrevalnih in hladilnih sistemov s poskusnim zagonom in začetkom obratovanja, ki naj obsega: dopolnjevanje cevi s hladno vodo, pregled cevi, armatur in opreme.</t>
  </si>
  <si>
    <t>Izdelava požarno odpornih prebojev na prehodih cevi skozi meje požarnih celic in sektorjev po SIST EN 1366-3 skupaj z označbo prebojev ter izdelavo tehnične dokumentacije z dokumentiranjem vseh prebojev</t>
  </si>
  <si>
    <t>dolžina prehoda cevi do 0,5m (f 15 -f 120)</t>
  </si>
  <si>
    <t>Funkcijski zagon vseh ogravlnih sistemov z 48 ur obratovanjem, ponastavitvami, nastavitvami…</t>
  </si>
  <si>
    <t>Izvedba meritev pretokov, tlakov, temperatur medijev.</t>
  </si>
  <si>
    <t>Nastavitev frekvenčnih črpalk in pretokov na regulacijskih ventilih.</t>
  </si>
  <si>
    <t>Šolanje uporabnika</t>
  </si>
  <si>
    <t>Izdelava sheme strojnih instalacij vloženo v okvir in zaščiteno s steklom.</t>
  </si>
  <si>
    <t>Tablice in nalepke za označevanje elementov, v trdi obliki, z obstojnim napisom (gravirano ali vtisnjeno), rdeče barve, vključno pritrdilni material, dim. 100x50 mm</t>
  </si>
  <si>
    <t>Demontaža obstoječe opreme (ogrevanje, sanitarna oprema, vidno vodeni razvodi) ter trajno blindiranje cevi vodene iz šole v obstoječo telovadnico. Odvoz materiala na trajno deponijo</t>
  </si>
  <si>
    <t>Avtodvigalo za postavitev podkonstrukcije in toplotnih črpalk na streho fitnesa</t>
  </si>
  <si>
    <t>DN40+AC19mm</t>
  </si>
  <si>
    <t>Samson 3326 25/10,0 DN25 + EMP 5824-20 3T</t>
  </si>
  <si>
    <t>PT 790x123mm</t>
  </si>
  <si>
    <t xml:space="preserve">Uponor Vario M razdelilec FM 2xG3/4 euro </t>
  </si>
  <si>
    <t xml:space="preserve">Uponor Vario M razdelilec FM 3xG3/4 euro </t>
  </si>
  <si>
    <t xml:space="preserve">Uponor Vario M razdelilec FM 4xG3/4 euro </t>
  </si>
  <si>
    <t xml:space="preserve">Uponor Vario M razdelilec FM 5xG3/4 euro </t>
  </si>
  <si>
    <t xml:space="preserve">Uponor Vario M razdelilec FM 6xG3/4 euro </t>
  </si>
  <si>
    <t>Dobava in postavitev prezračevalne naprave KN1 - prezračevanje športne dvorane kot npr.: Komfovent tip:  VERSO-R/M-80-SL-H-EC/IE4/10/6.8-F7-M5-X-HCW/6R/2.6-R1-C5.1-O/Sa/Out, (Agregat d.o.o., Ljubljana)</t>
  </si>
  <si>
    <t>Modulna klimatska naprava za prezračevanje  za zunanjo namestitev; osnovna enota z direktno gnanima dovodno odvodnima ventilatorjema IE4 (Super Premuim), z rotacijsko regeneracijsko enoto, mešalno sekcijo z motornimi žaluzijami, celotno filtersko sekcijo na dovodni in odvodni strani, grelno/hladilni izmenjevalec z eliminatorjem kapljic, vgrajenimi dušilci zvoka, integriranim mikroprocerorjem z vgrajenimi funkcijami regulacije pretoka zraka in temperature.</t>
  </si>
  <si>
    <t>Ohišje iz prekrivnih panelnih plošč in revizijskih vrat. Zunanja površina je pocinkane jeklene pločevine prašno barvane v senčeni bež barvi.RAL 7035. Izolacija iz mineralne volne, 50 mm</t>
  </si>
  <si>
    <t>Notranja površina iz galvanizirane pločevine, gladka površina, brez ostrih robov in vijakov.</t>
  </si>
  <si>
    <t>Enota sestoji iz več sekcij, ki so lahko ločljive zaradi lažjega transporta.</t>
  </si>
  <si>
    <t>Enota ima pravokotne kanalske priključke za zvezo z vijaki in drsno objemko.</t>
  </si>
  <si>
    <t>Ventilatorji:</t>
  </si>
  <si>
    <t>Naprava ima direktno gnane aksialno-centrifugalne ventilatorje z merilnikom pretoka na natočnem lijaku ventilatorskega kolesa.</t>
  </si>
  <si>
    <t>Motorji ventilatorjev so IE4 (Super Premium) izvedbe z nizko porabo električne energije in preprosto ter učinkovito brezstopenjsko regulacijo vrtljajev</t>
  </si>
  <si>
    <t>- Sekcija za rekuperacijo toplote:</t>
  </si>
  <si>
    <t>naprava je opremljena z rotacijskim regeneratorjem. Prigrajena mešalna sekcija za možnost obtoka zraka 0-100%. Obtok zraka v odvisnosti od temperature in kvalitete zraka v prostoru. (CO2 senzor)</t>
  </si>
  <si>
    <t>Filter:</t>
  </si>
  <si>
    <t>Naprava je opremljena z vrečastim filtrom F7 na dovodni in M5 na odvodni strani</t>
  </si>
  <si>
    <t>Elekto krmilna omara Komfovent C5.1</t>
  </si>
  <si>
    <t>Integrirana v napravo z daljinskim posluževalnim panelom, ki omogoča upravljanje z vsemi funkcijami naprave v slovenskem jeziku. Panel je lahko od naprave oddaljen do 150 m (4x0,22 mm2 ali UTP cat.E5 kabel), vključno z dobavo in vgradnjo komunukacijskega kabla do 150 m. Lokacija panela se določi na lokaciji z investitorjem oz. uporabnikom</t>
  </si>
  <si>
    <t>Oprema na osnovi tovarniško razvitega mikroprocesorja krmili in regulira temperature, pretoke zraka in druge funkcije</t>
  </si>
  <si>
    <t>Serijsko vgrajen WEB server, Modbus, BACnet vmesnik</t>
  </si>
  <si>
    <t>Elektro krmilni elementi:</t>
  </si>
  <si>
    <t>Tipalo zunanje temperature, kanalski tipalo na dovodu,  temperaturno tipalo odvodnega zraka, frekvenčnik za rekuperacijsko kolo, merilni sondi pretoka zraka, terminal za nastavitev pretoka zraka, temperature, krmilnih funkcij, kontrola umazanosti filtrov z ponastavitvijo ob menjavi, prosti kontakt za požarni izklop, prosto nočno pohlajevanje v letnem režimu. Kanalski senzor kvalitete zraka za krmiljenje mešalne sekcije ali pretokov zraka.</t>
  </si>
  <si>
    <t>Naprava ima energijski razred "A" po EUROVENT</t>
  </si>
  <si>
    <r>
      <t xml:space="preserve">Tehnični podatki po </t>
    </r>
    <r>
      <rPr>
        <b/>
        <sz val="10"/>
        <color indexed="8"/>
        <rFont val="Arial"/>
        <family val="2"/>
        <charset val="238"/>
      </rPr>
      <t>EUROVENT</t>
    </r>
    <r>
      <rPr>
        <sz val="10"/>
        <color indexed="8"/>
        <rFont val="Arial"/>
        <family val="2"/>
        <charset val="238"/>
      </rPr>
      <t xml:space="preserve"> in RLT:</t>
    </r>
  </si>
  <si>
    <t xml:space="preserve"> Dovodni ventilator (dva vzporedna ventilatorja):</t>
  </si>
  <si>
    <t xml:space="preserve"> - 17500 m3/h</t>
  </si>
  <si>
    <t xml:space="preserve"> - 440 Pa</t>
  </si>
  <si>
    <t xml:space="preserve"> - 2x5 (2x3,64) kW ; SFP3 razred (EN13779)</t>
  </si>
  <si>
    <t>Odvodni ventilator (dva vzporedna ventilatorja):</t>
  </si>
  <si>
    <t xml:space="preserve"> - 2x3,4 (2x2,95) kW ; SFP3 razred (EN13779)</t>
  </si>
  <si>
    <t>Rotacijski izmenjevalnik toplote, pri 100% izmenjavi (0% obtok)!</t>
  </si>
  <si>
    <t xml:space="preserve"> - izkoristek 83,5 % </t>
  </si>
  <si>
    <t xml:space="preserve">Vrnjena energija: Q tot= 191,2 kW; Qsens= 162,3 kW; Q lat= 28,9 kW; </t>
  </si>
  <si>
    <t>Zimski podatki: zunanji zrak -13°C / 90% rH ; prostor: 20°C / 40% rH</t>
  </si>
  <si>
    <t>Letni podatki: zunanji zrak 32°C / 45% rH ; prostor: 27°C / 50% rH</t>
  </si>
  <si>
    <r>
      <t>Sekcija z glikolskim izmenjevalcem, dvocevni sistem (change-over). Q</t>
    </r>
    <r>
      <rPr>
        <sz val="8"/>
        <rFont val="Arial"/>
        <family val="2"/>
        <charset val="238"/>
      </rPr>
      <t>h</t>
    </r>
    <r>
      <rPr>
        <sz val="10"/>
        <rFont val="Arial"/>
        <family val="2"/>
        <charset val="238"/>
      </rPr>
      <t xml:space="preserve"> =110 kW,  Qg =60 kW, režim medija 50/40°C pozimi in 8/14°C poleti</t>
    </r>
  </si>
  <si>
    <t xml:space="preserve"> - Medij: mešanica glikol/voda v volumenskem razmerju 30/70%</t>
  </si>
  <si>
    <t>Dimenzije naprave</t>
  </si>
  <si>
    <t xml:space="preserve"> - velikost 5651 x 2300 x 2420 mm (d x š x v)</t>
  </si>
  <si>
    <t xml:space="preserve"> - teža 3199 kg brez tekočin</t>
  </si>
  <si>
    <t>Standardna oprema</t>
  </si>
  <si>
    <t xml:space="preserve"> - zaporne žaluzije s prigrajenim EM pogonom na svežem in odpadnem zraku</t>
  </si>
  <si>
    <t xml:space="preserve"> -nosilni okvir naprave h=125 mm, nastavljive nogice</t>
  </si>
  <si>
    <t xml:space="preserve">- tehnična dokumentacija z vsemi atesti, </t>
  </si>
  <si>
    <t>Dodatna oprema:</t>
  </si>
  <si>
    <t xml:space="preserve"> -streha naprave po vsej tlorisni površini, zajemni oz. izpušni okrov, elastični priključki</t>
  </si>
  <si>
    <t>- hauba za zajem zraka 2000x1000 mm</t>
  </si>
  <si>
    <t>- mešalna proga pred registrom z dvema zapornima ventiloma, lovilcem nečistoč, regulatorjem pretoka, mešalnim ventilom z elektro motornim pogonom na povratk s tipali, kratkimi povezavami z zapornim in regulacijskim ventilom. Elektro krmilno povezovanje in zagon.</t>
  </si>
  <si>
    <t>- Zaščitna mreža za odvod zraka proti mrčes 1500x1000 mm</t>
  </si>
  <si>
    <t>Montaža, sestavljanje v celoto, priklop kanalske mreže</t>
  </si>
  <si>
    <t>Nastavitev in zagon naprave s strani pooblaščenega serviserja</t>
  </si>
  <si>
    <r>
      <t xml:space="preserve">Dobava in montaža jeklene </t>
    </r>
    <r>
      <rPr>
        <b/>
        <sz val="11"/>
        <rFont val="Calibri"/>
        <family val="2"/>
        <charset val="238"/>
      </rPr>
      <t>pocinkane</t>
    </r>
    <r>
      <rPr>
        <sz val="11"/>
        <rFont val="Calibri"/>
        <family val="2"/>
        <charset val="238"/>
      </rPr>
      <t xml:space="preserve"> podkonstrukcije za postavitev KN1 na streho športne dvorane z vsem montažnim/vijačnim materialom. Mesto in način postavitve obdelano v gradbenem načrtu. Za podkonstrukcijo, pa statiko in delavniške načrte izdela izvajalec sam glede na dimenzije dobavljene opreme</t>
    </r>
  </si>
  <si>
    <t>Izdelava, dobava in montaža pravokotnega kanala iz pocinkane pločevine, izdelan po SIST EN 1505, vključno z materialom za fazonske kose (kolena, odcepe, T-kose, odcepe za gibke cevi, lopute za enkratno nastavitev, čistine odprtine, redukcije, preoblikovanje zaradi izogibanju preklad...). Pri vseh priključnih kolenih na klimate upoštevati potrebne usmerjevalne elemente. Vsi deli ventilacijskih kanalov se opremijo z prirobičnimi spoji, tesnili... Kanali se izvedejo skladno s standardom SIST EN 1507 - tesnost razred B (630Pa). Upoštevati ves montažni in obešalni material.</t>
  </si>
  <si>
    <t>Športna dvorana</t>
  </si>
  <si>
    <t>Minimalna debelina pločevine za pravokotne kanale:
Pri tem naj se upošteva:</t>
  </si>
  <si>
    <t xml:space="preserve"> - 100 do 530 mm; debelina 0.6 mm</t>
  </si>
  <si>
    <t xml:space="preserve"> - 560 do 1000 mm; debelina 0.8 mm</t>
  </si>
  <si>
    <t xml:space="preserve"> - 1060 do 2000 mm; debelina 1.0 mm</t>
  </si>
  <si>
    <t>Skladno z zahtevami standarda SIST ENV 12097 se v zračne kanale namesti tudi revizijske odprtine z zrakotesnimi pokrovi, ki omogočajo čiščenje in vzdrževanje kanalskih sistemov in vgrajene opreme (v tem primeru požarnih loput, tipal). Revizijske odprtine so praviloma nameščene na vsakih 10 m pri vodoravnem vodenju kanalov, pri spremembi smeri z dvema lokoma 45°, pred in za regulacijskim elementom (loputo, žaluzijo) ter na najvišjem in najnižjem mestu navpično vodenih kanalov. Velikosti revizijskih odprtin ustreza tabeli 2 standarda SIST ENV 12097. Zajem in izpih zraka se izdela z razširitvijo kanala v tako imenovane trobente z vgradnjo mrežice proti mrčesu.</t>
  </si>
  <si>
    <t>Dobava in montaža kanala okroglega preseka - SPIRO. Kanal se izdela iz pocinkane pločevine debeline  po DIN 24145 ali O-norm H6015 del 1 z vsemi fazonskimi kosi in fitingi, preoblikovalnimi elementi, upoštevati izreze za prehodne elemente,... s tesnilnim in ostalim drobnim materialom, s pritrdilnimi in obešalnim materialom (odporna proti koroziji) za pritrditev na strop oz. steno:</t>
  </si>
  <si>
    <t>fi1000</t>
  </si>
  <si>
    <t>fi900</t>
  </si>
  <si>
    <t>fi710</t>
  </si>
  <si>
    <t>fi630</t>
  </si>
  <si>
    <t>fi560</t>
  </si>
  <si>
    <t>fi500</t>
  </si>
  <si>
    <t>fi450</t>
  </si>
  <si>
    <t>fi400</t>
  </si>
  <si>
    <t>fi315</t>
  </si>
  <si>
    <t>Dobava in montaža samolepilne izolacije dovodnih kanalov v stavbi s protikondenčno izolacijo iz sintetičnega kavčuka po DIN 52612 z lepljenjem spojev s trakom iz sintetinega kavčuka. Maksimalna toplotna prevodnost materiala λ=0,035 W/m2K (pri 10°C), kot npr. Kaiflex ST-PL 13(19)/E- SK ali enakovredno</t>
  </si>
  <si>
    <t>Športna dvorana 19 mm</t>
  </si>
  <si>
    <t>Dobava in namestitev toplotne zaščite kanalov na prostem (kanali proti objektu), vodenih na strehi z izolacijo iz  sintetičnega kaučika, maksimalna toplotna prevodnost materiala λ=0,035 W/m2K (pri 10°C), kot npr. Kaiflex ST-PL 19/E- SK ali enakovredno ter dodatno z izolacijsko blazino iz kamene volne debeline 50mm, kaširane z armirano aluminijasto folijo. Lepljenje spojev z aluminijastim lepilnim trakom ter zaščita z aluminijasto pločevino ter vodotesno tesnenje spojev s trajno elastičnim kitom.</t>
  </si>
  <si>
    <t>Dobava in montaža variabilnega vrtinčni difuzorja kot npr. Lindab OD-11V/B3 namenjen za klimatizacijo prostorov višine od 3-10m. Sestavljen iz ohišja ter motorno nastavljivih lopatic, s katerimi spreminjamo smer vtočnega zraka povezani na diferencialni termostat z zveznim analognim izhodom ADT-2, ki na podlagi podatkov o temperaturi zraka v kanalu in zraka v prostoru z motornim pogonom avtomatsko nastavlja kot lopatic glede na potrebe z motornim pogonom Belimo LM24A-SR</t>
  </si>
  <si>
    <t>Dobava in predaja elektro monterju diferencialnega termostata ADT-2 za krmiljenje vrtinčnih difuzorjev s prostorskimi in kanalskimi tipali</t>
  </si>
  <si>
    <t>Dobava in vgradnja stropnega difuzorja za odvod zraka kot npr. Lindab CRL 315</t>
  </si>
  <si>
    <t>Aluminijaste prezračevalne rešetke za dovod ali odvod zraka, s posamično nastavljivimi navpičnimi lamelami, s prigrajeno regulacijo količine zraka, za vidno vijačno ali skrito pritrditev, prašno lakirano po RAL 9010, proizvod kot npr. Lindab ali enakovredno, vključno spojni in pritrdilni material.</t>
  </si>
  <si>
    <t>AR-3/F 525x125</t>
  </si>
  <si>
    <t>Dobava in vgradnja dušilnih loput za ročno prednastavljanje količin v odcepnih ceveh iz posameznih delov kanala s prednastavitvijo, vsem tesnilnim in pritrdilnim materialom kot npr. Lindab DL-1 okroglih in DL pravokotnih ali alternativno. Prednastavitev se izvede na pretoke označene na projektni dokumentaciji. Potrebni preoblikovalni elementi za vgradnjo med kanale upoštevani v teži kanalov</t>
  </si>
  <si>
    <t>DLfi315</t>
  </si>
  <si>
    <t>DL 450x220</t>
  </si>
  <si>
    <t>Avtodvigalo za postavitev jeklene podkonstrukcije in klimatov na streho športne dvorane</t>
  </si>
  <si>
    <t>KN1</t>
  </si>
  <si>
    <t>Preizkusi in merilne metode za predajo vgrajenih prezračevalno-klimatskih sistemov po zahtevah SIST EN 12599 (12.01) z izdelavo zapisnika.</t>
  </si>
  <si>
    <t>Volumska nastavitev vseh distribucijskih (dovodnih / odvodnih) prezračevalnih elementov (ventili, difuzorji...).</t>
  </si>
  <si>
    <t>Meritve mikroklimatskih razmer in šumnosti v prostorih in na prostem s strani pooblaščenega podjetja ob letnih in zimskih obremenitvah z izdajo pozitivnega atesta.</t>
  </si>
  <si>
    <t>Izdelava navodil in shem za varno uporabo in vzdrževanje prezračevalnih naprav v pisni in grafični obliki, na plastificiranem papirju, prirejenem za pritrditev na steno.</t>
  </si>
  <si>
    <t>Napisne ploščice z barvnimi puščicami po DIN/ONORM, z vezicami/distančniki iz plastike, s prozornim pokrovom 100x50mm za oznako smeri pretokov.</t>
  </si>
  <si>
    <t>Izdelava stenskih prebojev in utorov v opeko, penjen beton, AB konstrukcijo, les, mavčne stene,.. Z odvozom ruševin na trajno deponijo, čiščenje po končanih delih</t>
  </si>
  <si>
    <t>Dobava in postavitev prezračevalne naprave KN1 - prezračevanje spremljajočih prostorov kot npr.: Komfovent tip:  VERSO-CF-60-X-H-EC/IE4/6/6-F7-M5-X-HCW/6R/2.6-R1-C5.1-O/Sa/Out, (Agregat d.o.o., Ljubljana)</t>
  </si>
  <si>
    <t>Modulna klimatska naprava za prezračevanje  za zunanjo namestitev; osnovna enota z direktno gnanima dovodno odvodnima ventilatorjema, s protitočnim ploščnim rekuperatorjem,  celotno filtersko sekcijo na dovodni in odvodni strani, grelno/hladilni izmenjevalec z eliminatorjem kapljic, vgrajenimi dušilci zvoka, integriranim mikroprocerorjem z vgrajenimi funkcijami regulacije pretoka zraka in temperature ter kvalitete zraka.</t>
  </si>
  <si>
    <t>Naprava je opremljena s protitočnim ploščnim rekuperatorjem visokega izkoristka. Prigrajene by-pass žaluzije.</t>
  </si>
  <si>
    <t>Naprava je opremljena z vrečastim filtrom F7 na dovodni ter vrečastim filtrom M5 na odvodni strani</t>
  </si>
  <si>
    <t>Oprema na osnovi tovarniško razvitega mikroprocesorja krmili in regulira temperature, pretoke in kvaliteto zraka ter druge funkcije</t>
  </si>
  <si>
    <t xml:space="preserve">Tipalo zunanje temperature, kanalski tipalo na dovodu vsake cone,  temperaturno tipalo odvodnega zraka, pogon by-pas žaluzij, merilni sondi pretoka zraka, terminal za nastavitev pretoka zraka, temperature, krmilnih funkcij, kontrola umazanosti filtrov z ponastavitvijo ob menjavi, prosti kontakt za požarni izklop, prosto nočno pohlajevanje v letnem režimu, temperaturna kompenzacija. </t>
  </si>
  <si>
    <t>Naprava ima energijski razred "A+" po EUROVENT in je skladna z direktivami ErP2018</t>
  </si>
  <si>
    <r>
      <t xml:space="preserve">Tehnični podatki po </t>
    </r>
    <r>
      <rPr>
        <b/>
        <sz val="10"/>
        <color indexed="8"/>
        <rFont val="Arial"/>
        <family val="2"/>
        <charset val="238"/>
      </rPr>
      <t>EUROVENT</t>
    </r>
    <r>
      <rPr>
        <sz val="10"/>
        <color indexed="8"/>
        <rFont val="Arial"/>
        <family val="2"/>
        <charset val="238"/>
      </rPr>
      <t>:</t>
    </r>
  </si>
  <si>
    <t xml:space="preserve"> Dovodni ventilator:</t>
  </si>
  <si>
    <t xml:space="preserve"> - 8500 m3/h</t>
  </si>
  <si>
    <t xml:space="preserve"> - 470 Pa</t>
  </si>
  <si>
    <t xml:space="preserve"> - 3,28 (6,0) kW ; SFP3 razred (EN13779)</t>
  </si>
  <si>
    <t>Odvodni ventilator :</t>
  </si>
  <si>
    <t xml:space="preserve"> - 2,91 (6,0) kW ; SFP3 razred (EN13779)</t>
  </si>
  <si>
    <t>Ploščni rekuperator</t>
  </si>
  <si>
    <t xml:space="preserve"> - izkoristek 90,7 % </t>
  </si>
  <si>
    <t xml:space="preserve">Vrnjena energija: Q tot= 85,0 kW; </t>
  </si>
  <si>
    <r>
      <t>Sekcija z glikolskim izmenjevalcem, dvocevni sistem (change-over). Q</t>
    </r>
    <r>
      <rPr>
        <sz val="8"/>
        <rFont val="Arial"/>
        <family val="2"/>
        <charset val="238"/>
      </rPr>
      <t>h</t>
    </r>
    <r>
      <rPr>
        <sz val="10"/>
        <rFont val="Arial"/>
        <family val="2"/>
        <charset val="238"/>
      </rPr>
      <t xml:space="preserve"> =26 kW,  Qg =40 kW, režim medija 50/40°C pozimi in 8/14°C poleti</t>
    </r>
  </si>
  <si>
    <t>Dimenzije naprave :</t>
  </si>
  <si>
    <t xml:space="preserve"> - velikost 5430 x 1900 x 1920 mm (d x š x v)</t>
  </si>
  <si>
    <t xml:space="preserve"> - teža 1974 kg brez tekočin</t>
  </si>
  <si>
    <t xml:space="preserve"> -streha čez celotno tlorisno površino naprave, zajemni in izpušni okrov</t>
  </si>
  <si>
    <t>- hauba za zajem zraka 1600x800 mm</t>
  </si>
  <si>
    <t>- Zaščitna mreža za odvod zraka proti mrčes 1000x800 mm</t>
  </si>
  <si>
    <t>Ožičenje, nastavitev in zagon naprave s strani pooblaščenega serviserja</t>
  </si>
  <si>
    <r>
      <t xml:space="preserve">Dobava in montaža jeklene </t>
    </r>
    <r>
      <rPr>
        <b/>
        <sz val="11"/>
        <rFont val="Calibri"/>
        <family val="2"/>
        <charset val="238"/>
      </rPr>
      <t>pocinkane</t>
    </r>
    <r>
      <rPr>
        <sz val="11"/>
        <rFont val="Calibri"/>
        <family val="2"/>
        <charset val="238"/>
      </rPr>
      <t xml:space="preserve"> podkonstrukcije za postavitev KN2 na streho športne dvorane z vsem montažnim/vijačnim materialom. Mesto in način postavitve obdelano v gradbenem načrtu. Za podkonstrukcijo, pa statiko in delavniške načrte izdela izvajalec sam glede na dimenzije dobavljene opreme</t>
    </r>
  </si>
  <si>
    <t>Spremljejoči prostori</t>
  </si>
  <si>
    <t>Spremljajoči prostori</t>
  </si>
  <si>
    <t>fi100</t>
  </si>
  <si>
    <t>fi125</t>
  </si>
  <si>
    <t>fi140</t>
  </si>
  <si>
    <t>fi160</t>
  </si>
  <si>
    <t>fi200</t>
  </si>
  <si>
    <t>fi225</t>
  </si>
  <si>
    <t>fi250</t>
  </si>
  <si>
    <t>fi280</t>
  </si>
  <si>
    <t>fi300</t>
  </si>
  <si>
    <t>fi355</t>
  </si>
  <si>
    <t>Spremljajoči prostori 13mm</t>
  </si>
  <si>
    <t>Prezračevalni ventil za odvod in dovod zraka, izdelan iz PVC bele barve sestavljen iz ohišja, sedeža in krožnika z možnostjo nastavitve pretoka, proizvod kot npr, Lindab ali enakovredno, vključno spojni in pritrdilni material.</t>
  </si>
  <si>
    <t>PV-1N fi100 - odvod</t>
  </si>
  <si>
    <t>PV-1N fi125 - odvod</t>
  </si>
  <si>
    <t>PV-1N fi150 - odvod</t>
  </si>
  <si>
    <t>PV-1N fi160 - odvod</t>
  </si>
  <si>
    <t>PV-1N fi200 - odvod</t>
  </si>
  <si>
    <t>PV-2N fi100 - dovod</t>
  </si>
  <si>
    <t>PV-1N fi125 - dovod</t>
  </si>
  <si>
    <t>PV-1N fi150 - dovod</t>
  </si>
  <si>
    <t>Dobava in vgradnja vpihovalnih nastavljivih šob iz Al kot npr.: VŠ-5/D315/R vel.250</t>
  </si>
  <si>
    <t>AR-3/F 425x125</t>
  </si>
  <si>
    <t>AR-3/F 825x125</t>
  </si>
  <si>
    <t>AR-3/F 325x125</t>
  </si>
  <si>
    <t>AR-3/F 625x175</t>
  </si>
  <si>
    <t>SK-2/F2 525x125</t>
  </si>
  <si>
    <t>AR-17/F 525x175</t>
  </si>
  <si>
    <t>AR-17/F 525x125</t>
  </si>
  <si>
    <t>AR-17/F 625x125</t>
  </si>
  <si>
    <t>AR-17/F 425x125</t>
  </si>
  <si>
    <t>AR-17/F 525x225</t>
  </si>
  <si>
    <t>AR-17/F 625x175</t>
  </si>
  <si>
    <t>DLfi100</t>
  </si>
  <si>
    <t>DLfi125</t>
  </si>
  <si>
    <t>DLfi140</t>
  </si>
  <si>
    <t>DLfi160</t>
  </si>
  <si>
    <t>DLfi200</t>
  </si>
  <si>
    <t>DLfi225</t>
  </si>
  <si>
    <t>DLfi250</t>
  </si>
  <si>
    <t>DLfi400</t>
  </si>
  <si>
    <t>DL 125x60</t>
  </si>
  <si>
    <t>DL 150x80</t>
  </si>
  <si>
    <t>DL 150x90</t>
  </si>
  <si>
    <t>DL 150x115</t>
  </si>
  <si>
    <t>DL 200x80</t>
  </si>
  <si>
    <t>DL 200x90</t>
  </si>
  <si>
    <t>DL 200x100</t>
  </si>
  <si>
    <t>DL 200x125</t>
  </si>
  <si>
    <t>DL 250x100</t>
  </si>
  <si>
    <t>DL 250x125</t>
  </si>
  <si>
    <t>DL 300x150</t>
  </si>
  <si>
    <t>DL 300x200</t>
  </si>
  <si>
    <t>DL 350x150</t>
  </si>
  <si>
    <t>DL 350x200</t>
  </si>
  <si>
    <t>DL 400x200</t>
  </si>
  <si>
    <t>DL 450x250</t>
  </si>
  <si>
    <t>DL 500x200</t>
  </si>
  <si>
    <t>DL 500x300</t>
  </si>
  <si>
    <t>DL 650x200</t>
  </si>
  <si>
    <t>Dobava in vgradnja požarne lopute z motornim pogonom za aktivno požarno javljanje s požarno odpornostjo 30 min (EI 30-S). Z vsem pripadajočim materialom. Vgradnjo potrebno izvesti po navodilih proizvajalca dobavljene požarne lopute, prehode potrebno ustrezno protipožarno obdelati. Vgradnjo izvede pooblaščena oseba. Po vgradnji se mesto vgrajene lopute ustrezno označi. Elektro krmilne povezave in priključevanje zajeto v elektro projektu.</t>
  </si>
  <si>
    <t>PL 125x60</t>
  </si>
  <si>
    <t>PL 150x70</t>
  </si>
  <si>
    <t>PL 150x100</t>
  </si>
  <si>
    <t>PL 200x100</t>
  </si>
  <si>
    <t>PL 450x200</t>
  </si>
  <si>
    <t>PL 450x250</t>
  </si>
  <si>
    <t>PL fi100</t>
  </si>
  <si>
    <t>PL fi125</t>
  </si>
  <si>
    <t>PL fi140</t>
  </si>
  <si>
    <t>PL fi400</t>
  </si>
  <si>
    <t>Dobava in namestitev dodatne toplotne izolacije prezračevalnih kanalov na južnem podstrešju spremljajočih prostorov iz kamene volne debeline 50mm, enostransko kaširane z aluminijasto folijo kot npr. Knauf Insulation KDR D55 Alu R ali enakovredno. Vse spoje prelepiti z aluminijastim lepilnim trakom.</t>
  </si>
  <si>
    <t>KN2</t>
  </si>
  <si>
    <t>Dobava in vgradnja pločevinastih revizijskih vrat v knauf strop ali podobno za možnost servisiranja prezračevalnega sistema. Vrata dimenzije 400x400</t>
  </si>
  <si>
    <t>Gasilniki se montirajo na lokacijo skladno s požarno zasnovo. Upoštevati predpisano višino. V ceni zajeti pregled ter označevanje.</t>
  </si>
  <si>
    <t>Gasilniki</t>
  </si>
  <si>
    <t>Dobava in vgradnja notranjega euro hidranta DN25 z omaro za podometno izvedbo z opremo, s poltogo gumijasto cevjo na kolutu dolžine 30 m ter ročnikom, ventilom ter priklopom na vodovodno inštalacijo. Preizkus, meritve ter pregled opreme s poročilom ter označevanjem.</t>
  </si>
  <si>
    <t>Dobava, namestitev ter pregled z označevanjem gasilnikov</t>
  </si>
  <si>
    <t>ABC - 9EG</t>
  </si>
  <si>
    <t>CO2 - 9EG</t>
  </si>
  <si>
    <t>V obstoječi plinski kotlovnici je nameščen kotel Buderus Logano GE515, kateri ima do gorilnika pripeljano celotno plinsko inštalacijo, obstoječi gorilnik na ELKO pa še ni bil zamenjan. S projektom se gorilnik zamenja in vzpostavi rezervni kotel v delovanje na zemeljski plin.</t>
  </si>
  <si>
    <t>Demontaža obstoječega gorilnika na ELKO ter predaja gorilnika vzdrževalcu. Gorilnik je že elektro krmilno in oljno odklopljen.</t>
  </si>
  <si>
    <t>Dobava in montaža Weishaupt plinski gorilnik tip WG40N/1-A, izvedba ZM-LN (Low-Nox) Plinski ventilski blok tip 512 Območje moči 55 - 550 kW nastavljeno na 430 kW Popolnoma elektronsko krmiljenje Diagnostika v drsno dvo stopenski ali modulirani izvedbi. Sestavljen iz naslednjih glavnih delov:  Posebna mešalna naprava z interno recirkulacijo dimnih plinov za znižanje škodljivih emisij.</t>
  </si>
  <si>
    <t>Mikroprocesorska avtomatika z vključeno kontrolo tesnosti in LCD ekranom ter eBus priključkom in izhodom za motnje. Pomnjenje javljene motnje.
Merilnik porabe (proti doplačilu) je lahko prikazan na ekranu. Števec delovnih ur s pomnjenjem števila startov gorilnika. Nastavitev gorilnika s pomočjo posluževalne enote z ekranom. Prečni ventilator zraka za zgorevanje. Sesalno ohišje z dušilcem hrupa. Elektronska regulacija povezave plin-zrak s posameznimi koračnimi servo motorji. Ožičenje posameznih naprav je izvedeno z kodiranimi vtiči. Plinske armature sestavljene iz: Kroglična pipa R 1 1_1/2 z vključeno termično varovalko. Plinski ventilski blok z dvema ventiloma
razreda A, vključno z regulatorjem tlaka plina, plinski filter in presostatom za plin. Priključek gorilnika z vtičem.</t>
  </si>
  <si>
    <t>Elektro krmilne povezave z obstoječim krmilnikom Buderus</t>
  </si>
  <si>
    <t>Zagon in nastavitve gorilnika</t>
  </si>
  <si>
    <t>Demontaža bombirnega pokrova DN50</t>
  </si>
  <si>
    <t>Dobava in montaža prirobničnega R-kosa DN50/DN32 z vsem tesnilnim in vijačnim materialom</t>
  </si>
  <si>
    <t>Prirobnični blažilec vibracij med gorilnikom in plinsko cevno mrežo z vsem tesnilnim in vijačnim materialom dimenzije DN32</t>
  </si>
  <si>
    <t xml:space="preserve">Jeklena brezšivna cev po SIST EN 10220 in SIST EN 1775, kompletno s cevnimi loki R=1,5d, prehodnimi kosi, skupaj s potrebnim varilnim in pritrdilnim materialom, ter dodatkom za razrez. DN32 </t>
  </si>
  <si>
    <t>Tlačni (trdnostni) preizkusi plinske instalacije s predpreizkusom in glavnim preizkusom po DVGW, izdaja atesta.</t>
  </si>
  <si>
    <t>Preizkus plinske inštalacije na tesnoat z zapisnikom in poročilom pooblaščene osebe</t>
  </si>
  <si>
    <t>Spuščanje v pogon, vplinjanje plinovoda, meritve,.. Zapisniki</t>
  </si>
  <si>
    <t>Čiščenje in miniziranje novo vgrajenih cevi in podpor (očistiti vse ostre robove (ostanki varjenja in podobno). Površina mora doseči kovinski sijaj. Nato pa sledi razmastitev od olj, raznih masti in podobno. Razmastitev se izvede s topili kot so toluen, ksilen..)</t>
  </si>
  <si>
    <t>Barvanje vidnih plinskih cevi  z antikorozijsko rumeno barvo po RAL 1012.</t>
  </si>
  <si>
    <t>Pregled in ureguliranje kotlov za delovanje v kaskadi preko obstoječe avtomatike pooblaščenega serviserja Buderus</t>
  </si>
  <si>
    <t>Kompletna izdelava, dobava in montaža dvigala kot npr Caster Happy, svetle dimenzije kabine 1150 x 1320 mm, svetle dimenzije jaška 1500 x 1750 mm :
hitrost: 0.15 m/s
nosilnost: 360 kg
višina: 5.70 m
Število izhod/vstop: 2                                                        Svetla širina vhoda: min.90,00 cm (teleskopsko odpiranje)                                                Globina jame jaška: max. 15,00 cm pod nivojem finalnega tlaka spodnje etaže                                                       Višina glave dvigalnega jaška: max. 270,00 cm nad finalnim tlakom zgornje etaže</t>
  </si>
  <si>
    <t>NOVA ŠPORTNA DVORANA</t>
  </si>
  <si>
    <t>Sestava strehe: 
- strešna visoko profilirana pločevina tipa fischer FI135/310 (t=88 mm) ali ekvivalentno na jeklenih paličnih nosilcih (črna s spodnje strani)
- parna zapora
- mineralna volna tipa SmartRoof Thermal 20,00-30,00 cm
- mineralna volna tipa SmartRoof Top 8,00-10,00 cm
- naklonska mineralna volna tipa SmartRoof CTF1 2,00-18,00 cm
- UV obstojna hidroizolacijska membrana z enostransko kaširanim filcem 0,20 cm, za ravne strehe, tipa Sika ali ekvivalentno</t>
  </si>
  <si>
    <t>ZUNANJA UREDITEV IN KANALIZACIJA</t>
  </si>
  <si>
    <t>A6.7</t>
  </si>
  <si>
    <t>A6.8</t>
  </si>
  <si>
    <t>A6.9</t>
  </si>
  <si>
    <t>C1.0</t>
  </si>
  <si>
    <t>C2.0</t>
  </si>
  <si>
    <t>C3.0</t>
  </si>
  <si>
    <t>SKUPAJ ZUNANJA UREDITEV IN KANALIZACIJA</t>
  </si>
  <si>
    <t>E./</t>
  </si>
  <si>
    <t>ELEKTRO INSTALACIJE IN ELEKTRO OPREMA</t>
  </si>
  <si>
    <t>E1.0</t>
  </si>
  <si>
    <t>E2.0</t>
  </si>
  <si>
    <t>ELEKTRIČNE INŠTALACIJE</t>
  </si>
  <si>
    <t>E4.0</t>
  </si>
  <si>
    <t>SKUPAJ ELEKTRO INSTALACIJE IN ELEKTRO OPREMA</t>
  </si>
  <si>
    <t>S./</t>
  </si>
  <si>
    <t>STROJNE INSTALACIJE IN STROJNA OPREMA</t>
  </si>
  <si>
    <t>S1.0</t>
  </si>
  <si>
    <t>S 01</t>
  </si>
  <si>
    <t>PRIKLJUČEK VODE</t>
  </si>
  <si>
    <t>S 02</t>
  </si>
  <si>
    <t>KANALIZACIJA</t>
  </si>
  <si>
    <t>S 03</t>
  </si>
  <si>
    <t>VODOVOD</t>
  </si>
  <si>
    <t>S 04</t>
  </si>
  <si>
    <t>OGREVANJE</t>
  </si>
  <si>
    <t xml:space="preserve">S 04 </t>
  </si>
  <si>
    <t>S 05</t>
  </si>
  <si>
    <t>PREZRAČEVANJE</t>
  </si>
  <si>
    <t>S 06</t>
  </si>
  <si>
    <t>GASILNIKI</t>
  </si>
  <si>
    <t>S 07</t>
  </si>
  <si>
    <t>GORILNIK</t>
  </si>
  <si>
    <t>S2.0</t>
  </si>
  <si>
    <t>S3.0</t>
  </si>
  <si>
    <t>S4.0</t>
  </si>
  <si>
    <t>S5.0</t>
  </si>
  <si>
    <t>S7.0</t>
  </si>
  <si>
    <t>SKUPAJ GOI DELA (brez DDV)</t>
  </si>
  <si>
    <t>NEPREDVIDENA DELA (5%)</t>
  </si>
  <si>
    <t>REKONSTRUKCIJA OBSTOJEČE TELOVADNICE</t>
  </si>
  <si>
    <t>E3.0</t>
  </si>
  <si>
    <r>
      <t>ELEKTRIČNE INŠTALACIJ</t>
    </r>
    <r>
      <rPr>
        <b/>
        <sz val="11"/>
        <rFont val="Arial Narrow"/>
        <family val="2"/>
        <charset val="238"/>
      </rPr>
      <t>E</t>
    </r>
  </si>
  <si>
    <t>SKUPAJ STROJNE INSTALACIJE IN STROJNA OPREMA</t>
  </si>
  <si>
    <t>S6.0</t>
  </si>
  <si>
    <t>GRADBENO OBRTNIŠKA DELA</t>
  </si>
  <si>
    <t>NOVOGRADNJA ŠPORTNE DVORANE</t>
  </si>
  <si>
    <t>OBE FAZI SKUPAJ (brez DDV)</t>
  </si>
  <si>
    <t>Večnamenska športna dvorana Gornja Radgona, Prežihova 1, 9520 Gornja Radgona</t>
  </si>
  <si>
    <t>Večnamenska športna dvorana Gornja Radgona,                                                    Prežihova 1, 9520 Gornja Radgona</t>
  </si>
  <si>
    <t>NOVOGRADNJA, REKONSTRUKCIJA</t>
  </si>
  <si>
    <t>TOPLOTNA IZOLACIJA FASADE</t>
  </si>
  <si>
    <t>TOPLOTNA IZOLACIJA TAL NA TERENU</t>
  </si>
  <si>
    <t xml:space="preserve">C./ </t>
  </si>
  <si>
    <t xml:space="preserve">D./ </t>
  </si>
  <si>
    <t>ZAMENJAVA ZUNANJEGA STAVBNEGA POHIŠTVA</t>
  </si>
  <si>
    <t>UPRAVIČENI STROŠKI</t>
  </si>
  <si>
    <t>TOPLOTNA IZOLACIJA STREHE                                               ALI STROPA PROTI NEOGREVANEMU PROSTORU</t>
  </si>
  <si>
    <t>J./</t>
  </si>
  <si>
    <t>VGRADNJA ENERGIJSKO UČINKOVITEGA SISTEMA RAZSVETLJAVE</t>
  </si>
  <si>
    <t>I./</t>
  </si>
  <si>
    <t>VGRADNJA PREZRAČEVANJA Z VRAČANJEM TOPLOTE ODPADNEGA ZRAKA V STAVBAH</t>
  </si>
  <si>
    <t>Zakoličba trase KB do 500 m: _x000D_
- uradna zakoličba</t>
  </si>
  <si>
    <t>Zakoličba trase KB: 
- sodelovanje naročnika</t>
  </si>
  <si>
    <t>Obračun po kbv.</t>
  </si>
  <si>
    <t>kbv</t>
  </si>
  <si>
    <t>Zakoličba obst. komunalnih vodov 
v trasi predvidenega kablovoda: 
- uradna zakoličba</t>
  </si>
  <si>
    <t>Zakoličba obst. komunalnih vodov 
v trasi predvidenega kablovoda: 
- sodelovanje naročnika</t>
  </si>
  <si>
    <t>Priprava del in materiala: 
- nad 100 m</t>
  </si>
  <si>
    <t>Zavarovanje kabelskega jarka s PVC trakovi _x000D_
pritrjenimi na vertikalne palice</t>
  </si>
  <si>
    <t>Zavarovanje prekopov: 
- cestišče</t>
  </si>
  <si>
    <t>Zavarovanje prekopov: 
- uvozi, peš prehodi</t>
  </si>
  <si>
    <t>Zagotovitev prisotnosti 
nadzornika (Elektro Maribor) 
v času izvajanja del</t>
  </si>
  <si>
    <t>Ostala drobna dela in material</t>
  </si>
  <si>
    <t>Strojno (50%) - ročni (50%) izkop kabelskega jarka_x000D_
(v območju obstoječih inštalacij ali ovir)_x000D_
z odmetom materiala na rob izkopa _x000D_
ter ročnim planiranjem dna kabelskega jarka_x000D_
- dimenzij 0,4 x 0,8 m</t>
  </si>
  <si>
    <t>Strojno (50%) - ročni (50%) izkop kabelskega jarka _x000D_
(v območju obstoječih inštalacij ali ovir)_x000D_
z odmetom materiala na rob izkopa _x000D_
ter ročnim planiranjem dna kabelskega jarka_x000D_
- dimenzij 0,6 x 1,0 m</t>
  </si>
  <si>
    <t>Strojni izkop kabelskega jarka _x000D_
z odmetom materiala na rob izkopa _x000D_
ter ročnim planiranjem dna kabelskega jarka_x000D_
- dimenzij 0,4 x 0,8 m</t>
  </si>
  <si>
    <t>Strojni izkop kabelskega jarka _x000D_
z odmetom materiala na rob izkopa _x000D_
ter ročnim planiranjem dna kabelskega jarka_x000D_
- dimenzij 0,6 x 1,0 m</t>
  </si>
  <si>
    <t>Strojni izkop kabelskega jarka _x000D_
z odmetom materiala na rob izkopa _x000D_
ter ročnim planiranjem dna kabelskega jarka_x000D_
- dimenzij 0,6 x 1,35 m</t>
  </si>
  <si>
    <t>Dobava, razvoz po trasi in obsip kabla_x000D_
z mivko v kabelski jarek v sloju 20 cm</t>
  </si>
  <si>
    <t>Strojno (50%) - ročni (50%) zasip kabelskega jarka _x000D_
z utrjevanjem po plasteh 20 cm_x000D_
in s končnim planiranjem</t>
  </si>
  <si>
    <t>Strojni zasip kabelskega jarka_x000D_
z utrjevanjem po plasteh 20 cm_x000D_
in s končnim planiranjem</t>
  </si>
  <si>
    <t>Strojni izkop jame z odmetom materiala na rob izkopa _x000D_
ter zasipom z utrjevanjem po plasteh 20 cm _x000D_
ter končnim planiranjem_x000D_
- jama za kabelsko rezervo (skupaj 1,0 m3)</t>
  </si>
  <si>
    <t>Dobava in polaganje opozorilnega traku_x000D_
(z napisom "Pozor, energetski kabel!") _x000D_
v kabelski jarek nad kabli</t>
  </si>
  <si>
    <t>Ureditev prekopanih zelenic s sejanjem trave</t>
  </si>
  <si>
    <t>Obračun po m2.</t>
  </si>
  <si>
    <t>Izvedba kabelske kanalizacije_x000D_
- planiranje podlage_x000D_
- dobava in polaganje cevi za zaščito kablov_x000D_
  (dvoslojna - zunaj rebrasta, znotraj gladka)_x000D_
- 2 x PE fi 160 mm</t>
  </si>
  <si>
    <t>Izvedba kabelske kanalizacije_x000D_
- planiranje podlage_x000D_
- dobava in polaganje cevi za zaščito kablov_x000D_
  (dvoslojna - zunaj rebrasta, znotraj gladka)_x000D_
- obbet. cevi z zemeljsko-vlažnim betonom C16/20 _x000D_
  v debelini min. 10 cm okoli cevi_x000D_
- 2 x PE fi 160 mm</t>
  </si>
  <si>
    <t>Izvedba kabelske kanalizacije_x000D_
- planiranje podlage_x000D_
- dobava in polaganje cevi za zaščito kablov_x000D_
  (dvoslojna - zunaj rebrasta, znotraj gladka)_x000D_
- obbet. cevi z zemeljsko-vlažnim betonom C16/20 _x000D_
  v debelini min. 10 cm okoli cevi_x000D_
- 4 x PE fi 160 mm</t>
  </si>
  <si>
    <t>Dobava in postavitev AB montažnega kabel. jaška_x000D_
(izkop jame, dobava in izvedba podbetona C8/10_x000D_
v deb. 10 cm z niveliranjem, izvedba ponikovalnice,_x000D_
postavitev mont. KJ, zasip in odvoz odvečnega materiala)_x000D_
- min. svetlih mer 120×120×140 cm</t>
  </si>
  <si>
    <t>Dobava in postavitev AB montažnega kabel. jaška_x000D_
(izkop jame, dobava in izvedba podbetona C8/10_x000D_
v deb. 10 cm z niveliranjem, izvedba ponikovalnice,_x000D_
postavitev mont. KJ, zasip in odvoz odvečnega materiala)_x000D_
- min. svetlih mer 150×150×140 cm</t>
  </si>
  <si>
    <t>Dobava in vgradnja LTŽ pokrova za AB jašek,_x000D_
dim. 60×60 cm, komplet z okvirjem _x000D_
ter vsemi materiali potrebnimi za vgradnjo, _x000D_
vsemi deli, prevozi in prenosi_x000D_
- nosilnosti 400 kN</t>
  </si>
  <si>
    <t>Ročni izkop jame z odmetom materiala na rob izkopa _x000D_
z zasipom in utrjevanjem po plasteh 20 cm _x000D_
ter s končnim planiranjem_x000D_
- jama za kabelsko omarico (izkop do 1 m3)</t>
  </si>
  <si>
    <t>Rezanje asfalta, komplet z vsemi deli, _x000D_
prenosi in prevozi ter potrebnim orodjem_x000D_
- asfalt debeline nad 12 cm</t>
  </si>
  <si>
    <t>Rušenje asfalta s kompresorjem (last izvajalca) _x000D_
in odvozom ruševin na deponijo _x000D_
vključno s stroški deponiranja_x000D_
- debeline nad 12 cm</t>
  </si>
  <si>
    <t>Rezanje asfalta, komplet z vsemi deli, _x000D_
prenosi in prevozi ter potrebnim orodjem_x000D_
- asfalt debeline do 12 cm</t>
  </si>
  <si>
    <t>Rušenje asfalta s kompresorjem (last izvajalca) _x000D_
in odvozom ruševin na deponijo _x000D_
vključno s stroški deponiranja_x000D_
- debeline do 12 cm</t>
  </si>
  <si>
    <t>Strojno asfaltiranje - dvoplastno.  _x000D_
Izdelava nosilne plasti iz bituminiziranega _x000D_
drobljenca AC22 Base v debelini cca 8 cm in_x000D_
obrabno zapornega sloja iz bituminiziranega _x000D_
drobljenca AC 8 Surf v debelini cca. 4 cm,_x000D_
komplet z vsemi deli in materiali.</t>
  </si>
  <si>
    <t>Strojno asfaltiranje - enoplastno.  _x000D_
Izdelava nosilno obrabne sloja iz bituminiziranega _x000D_
drobljenca AC 16 Base v debelini cca. 7 cm_x000D_
(komplet z vsemi deli in materiali).</t>
  </si>
  <si>
    <t>Pobrizg asfalta z bitumensko emulzijo</t>
  </si>
  <si>
    <t>Premaz stika asfalta z bitumensko emulzijo</t>
  </si>
  <si>
    <t>Izdelava tankoslojne označbe na vozišču _x000D_
z enokomponentno belo barvo, _x000D_
vključno z 250 g/m2 posipa z drobci/kroglicami stekla, _x000D_
debelina plasti suhe snovi 200 mm</t>
  </si>
  <si>
    <t>Izdelava debeloslojne označbe na vozišču _x000D_
z večkomponentno hladno plastiko z vmešanimi _x000D_
drobci/ kroglicami stekla, vključno z 200 g/m2 dodatnega _x000D_
posipa z drobci stekla, debelina plasti 3 mm</t>
  </si>
  <si>
    <t>Odstranitev tlakovcev (kocke ali betonski tlakovci) -na klančini za invalide,_x000D_
vključno z zlaganjem na gradbiščno deponijo _x000D_
in ponovnim polaganjem_x000D_
na predhodno pripravljeno podlago, _x000D_
komplet z vsemi deli in materiali.</t>
  </si>
  <si>
    <t>Ročni izkop jarka za ozemljitve_x000D_
(strojno nedostopna mesta)_x000D_
z odmetom materiala na rob izkopa _x000D_
ter ročnim planiranjem dna kabelskega jarka_x000D_
- dimenzij 0,4 x 0,6 m</t>
  </si>
  <si>
    <t>Ročni zasip jarka za ozemljitve_x000D_
z utrjevanjem po plasteh 20 cm_x000D_
in s končnim planiranjem</t>
  </si>
  <si>
    <t>MONTAŽNA DELA</t>
  </si>
  <si>
    <t>Dobava in polaganje NN kabla_x000D_
- NA2XY-J 4×240+2,5 mm2</t>
  </si>
  <si>
    <t>Dobava in uvlečenje NN kabla_x000D_
- NA2XY-J 4×240+2,5 mm2</t>
  </si>
  <si>
    <t>Dobava in montaža_x000D_
NN kabelskega zaključka s povitjem_x000D_
- za NN kabel preseka 4×240 mm2</t>
  </si>
  <si>
    <t>Obračun po gar.</t>
  </si>
  <si>
    <t>gar</t>
  </si>
  <si>
    <t>Dobava in postavitev omarice_x000D_
- kovinska prostostoječa razdelilno merilna s podstavkom_x000D_
- opremljena z zbiralnicami ECu, NV stikalnimi letvami _x000D_
  po enopol. shemi in števčnimi ploščami (2 kos)_x000D_
- dim. ca. (1000+380)×1000×300 mm</t>
  </si>
  <si>
    <t>Dobava in montaža NV talilnega varovalnega vložka
tip NH 2, nazivni tok 200 A</t>
  </si>
  <si>
    <t>Dobava in polaganje ozemljila_x000D_
(izdelava potencialnega obroča okoli razdelilne omarice)_x000D_
Fe/Zn 25×4 mm:_x000D_
- v zemljo</t>
  </si>
  <si>
    <t>Dobava in polaganje ozemljila _x000D_
Fe/Zn 25×4 mm:_x000D_
- spoji v zemlji</t>
  </si>
  <si>
    <t>TRANSPORT</t>
  </si>
  <si>
    <t>Nakladanje in razkladanje materiala _x000D_
(kabli - 1 kabelski boben)_x000D_
- tovorni avto 7 t do 14 t</t>
  </si>
  <si>
    <t>Prevoz materiala (kabli - 1 kabelski boben) _x000D_
od skladišča do delovišča: _x000D_
ter razvoz po delovišču_x000D_
- tovorni avto od 7 t do 14 t</t>
  </si>
  <si>
    <t>Obračun po km.</t>
  </si>
  <si>
    <t>km</t>
  </si>
  <si>
    <t>Nakladanje in odvoz odvečnega izkopanega _x000D_
materiala (v urbanem okolju) _x000D_
s kamionom na trajno deponijo,_x000D_
vključno s stroški deponiranja material in_x000D_
pripadajočo dokumentacijo._x000D_
- na razdalji nad 5 km</t>
  </si>
  <si>
    <t>Premik rovokopača (CAT, MF) do 20 km</t>
  </si>
  <si>
    <t>Premik in uporaba kompresorja</t>
  </si>
  <si>
    <t>Obračun po h.</t>
  </si>
  <si>
    <t>h</t>
  </si>
  <si>
    <t>Prevoz elektro-montažnih skupin</t>
  </si>
  <si>
    <t>PRESTAVILO VODOV SE-FINGAL, TK</t>
  </si>
  <si>
    <t>Izkop in prerez kabla SE FINGAL na območju gradnje, ter uvlek kablov v novo kabelsko kanalizacijo.</t>
  </si>
  <si>
    <r>
      <t xml:space="preserve">DOBAVA IN POLAGANJE   - </t>
    </r>
    <r>
      <rPr>
        <b/>
        <sz val="10"/>
        <color theme="1"/>
        <rFont val="Arial Narrow"/>
        <family val="2"/>
        <charset val="238"/>
      </rPr>
      <t xml:space="preserve">kabel NAYY 4x150mm2 </t>
    </r>
    <r>
      <rPr>
        <sz val="10"/>
        <color theme="1"/>
        <rFont val="Arial Narrow"/>
        <family val="2"/>
        <charset val="238"/>
      </rPr>
      <t>-  kabel za podaljšanje voda FE FINGAL. Upoštevati vse potrebno za uvlečenje kablovoda (predvleka, vlečne vrvi...)</t>
    </r>
  </si>
  <si>
    <t>Dobava in montaža tablice 
za označevanje kablovoda po D-768</t>
  </si>
  <si>
    <t>Snemanje trase kablovoda in 
izdelava geodetskega načrta
- uradno snemanje trase</t>
  </si>
  <si>
    <t>Snemanje trase kablovoda in 
izdelava geodetskega načrta
- sodelovanje naročnika</t>
  </si>
  <si>
    <t>Napetostni preizkus položenega NN kabla_x000D_
z izdelavo merilnega protokola</t>
  </si>
  <si>
    <t>Pregled kablovoda
- priprava tehnične dokumentacije</t>
  </si>
  <si>
    <t>Pregled kablovoda
- sodelovanje na tehničnem pregledu</t>
  </si>
  <si>
    <t>K./</t>
  </si>
  <si>
    <t>OPTIMIZACIJA SISTEMA OGREVANJA</t>
  </si>
  <si>
    <t>UPRAVIČENI STROŠKI - SKUPAJ</t>
  </si>
  <si>
    <t>NEUPRAVIČENI STROŠKI - SKUPAJ</t>
  </si>
  <si>
    <t>UPRAVIČENI</t>
  </si>
  <si>
    <t>NEUPRAVIČENI</t>
  </si>
  <si>
    <t xml:space="preserve">Kompletna izvedba preboja strehe in izvedba kovinskega zračnika fi 30 cm, s protimrčesno zaščito, za prezračevanje dvigalnega jaška, glej detajl 2, preboj premera 30 cm, vključno s tesnjenjem preboja in vsemi montažnimi in zaključnimi deli ter materialom </t>
  </si>
  <si>
    <r>
      <rPr>
        <b/>
        <sz val="11"/>
        <color indexed="8"/>
        <rFont val="Arial Narrow"/>
        <family val="2"/>
        <charset val="238"/>
      </rPr>
      <t>OPOMBA:</t>
    </r>
    <r>
      <rPr>
        <sz val="11"/>
        <color indexed="8"/>
        <rFont val="Arial Narrow"/>
        <family val="2"/>
        <charset val="238"/>
      </rPr>
      <t xml:space="preserve"> Vsa potrebna preddela in zemeljska dela za objekt Večnamenske športne dvorane so zajeta pri popisih del v načrtu arhitekture.
</t>
    </r>
  </si>
  <si>
    <t xml:space="preserve">Rušenje obstoječe asfaltne utrditve debeline cca 10 cm na obstoječem dovozu zahodno in vzhodno od predvidenega objekta, skupaj z drobljenjem ruševin in odvozom na začasne deponije na H = 50 m za kasnejšo uporabo kot spodnji sloj tampona.
850,00 x 0,10 = 85,00 m3
</t>
  </si>
  <si>
    <t>A.1.11./</t>
  </si>
  <si>
    <t>Rušenje obstoječe utrditve iz betonskih tlakovcev na severni strani obstoječega OŠ,  z nalaganjem ruševin na kamione in odvozom na deponijo gradbenih odpadkov na H = 10 km, skupaj s stroški deponije.</t>
  </si>
  <si>
    <t xml:space="preserve">Površinski strojno - ročni (90 - 10%) izkop obstoječega zgornjega sloja tampona na porušenem delu asfaltne utrditve, ter na delu porušenih tlakovcev. Ocena: izkop v povprečni debelini cca 0,20 m z nalaganjem izkopanega materiala na kamione in odvozom na začasne deponije na H = 50 m. Opomba: izkopani tamponski material se ponovno uporabi kot spodnja plast posteljice iz kamnitega materiala pod novimi utrjenimi povoznimi in pohodnimi površinami. 
(850,00 + 105,00) x 0,20 = 955,00 x 0,20 = 191,00 m3
</t>
  </si>
  <si>
    <t xml:space="preserve">Površinski strojno - ročni (90 - 10%) izkop zemlje III./IV. kat.za pripravo planuma spodnjega ustroja na porušenem delu asfaltne utrditve, ter na delu porušenih tlakovcev, pod predvidenimi utrjenimi povoznimi in pohodnimi asfaltiranimi površinami. Ocena: izkop v povprečni debelini cca 0,30 m pod obstoječimi asfaltiranimi površinami z nalaganjem izkopane zemljine na kamione in odvozom na deponijo na H = 10 km, skupaj s stroški deponije. 
(2.180,00 - 1.550,00) x 0,30 = 630,00 x 0,30 = 189,00 m3
</t>
  </si>
  <si>
    <t xml:space="preserve">Površinski strojno - ročni (90 - 10%) izkop zemlje III./IV. za izkop predvidenega pohodnega platoja in brežine severno od predvidenega objekta. Izkop pod obstoječimi zelenimi površinami z nalaganjem izkopane zemljine na kamione in odvozom na deponijo na H = 10 km, skupaj s stroški deponije. 
(200,00 x 1,30) + (150,00 x 1,00) = 260,00 + 150,00 = 410,00 m3
</t>
  </si>
  <si>
    <t>Planiranje in utrjevanje planuma spodnjega ustroja pod predvidenimi utrjenimi pohodnimi in povoznimi površinami, tlakovanimi površinami ter predvidenimi stopnicami vse do predpisane zbitosti 40 MPa.                                                                                                                                                                1545,00 + 500,00 + 95,00 + 40,00 = 2180,00 m2</t>
  </si>
  <si>
    <t xml:space="preserve">Dovoz humusa – zemlje II. Kat iz stranskih deponij na H = 50 m. Planiranje in humusiranje zelenic v ravnini skupaj s posejanjem s travnim semenom. Debelina humusa znaša min. 20 cm.                                                                                                                                                                                                  940,00 x 0,20 = 188,00 m3                                                                                                                                                                       </t>
  </si>
  <si>
    <t>A.2.08./</t>
  </si>
  <si>
    <t>Odvoz viškov humusnega materiala na deponijo H = 10 km, skupaj s stroški deponije.                                                                                                                                                                                                                    380,00 - 188,00 = 192,00 m3</t>
  </si>
  <si>
    <t xml:space="preserve">Nalaganje predhodno zdrobljenega asfalta ter predhodno izkopanega tamponskega materiala na stranskih deponijah in dovoz na razdaljo cca H = 50 m ter vgrajevanje v sloju 0,20 m skupaj s komprimiranjem. Obstoječi asfaltni drobljenec ter tamponski material kot spodnja plast posteljice iz kamnitega materiala pod predvidenimi asfaltiranimi ter tlakovanimi povoznimi in pohodnimi površinami na območju obstoječih zelenih površin. 
85,00 + 191,00 = 276,00 m3
</t>
  </si>
  <si>
    <t xml:space="preserve">Dobava in vgrajevanje mehansko stabiliziranega tamponskega sloja - posteljice iz kamnitega drobljenca D65 kot spodnja plast nosilnega sloja pod asfaltiranimi površinami v povprečni debelini 30 cm, v povprečni debelini 40 cm pod predvidenimi tlakovanimi površinami - pranimi betonskimi ploščami, ter v povprečni debelini 30 cm pod predvidenimi stopnicami. 
(2.045,00 x 0,30) + (95,00 x 0,40) + (40,00 x 0,30)= 613,50 + 38,00 + 12,00 = 663,50 m3
663,50 – 276,00 = 387,50 m3
</t>
  </si>
  <si>
    <t xml:space="preserve">Dobava in vgrajevanje mehansko stabiliziranega tamponskega sloja - nevezane zmesi kamnitih zrn D22 kot zgornja nosilna plast pod pohodnimi in povoznimi asfaltiranimi površinami v povprečni debelini 20 cm. 
2.045,00 x 0,20 = 409,00 m3
</t>
  </si>
  <si>
    <t>Fino planiranje na točnost ± 1cm z valjanjem in zaklinjanjem pod novimi povoznimi ter pohodnimi asfaltiranimi, tlakovanimi površinami in novimi stopnicami.</t>
  </si>
  <si>
    <t xml:space="preserve">Zakoličba osi glavnih kanalov.
 175,50 + 65,50 + 104,00 + 3,00 + 48,00 = 396,00 m1
</t>
  </si>
  <si>
    <t xml:space="preserve">Postavljanje profilov za kanalizacijo z označbo višin na mestih cestnih požiralnikov, peskolovov, revizijskih jaškov in lovilcev olj.
16 + 6 + 18 + 2 = 42 kos
</t>
  </si>
  <si>
    <t>B.1.04./</t>
  </si>
  <si>
    <t>Kompletna izvedba prebojev za prečne preboje cevi kanalizacije padavinskih in komunalnih odpadnih vod preko obstoječe temeljne grede ob južni fasadi rekonstruiranega objekta OŠ. Temeljna greda debeline cca 0,30 m.</t>
  </si>
  <si>
    <t>a./ preboj DN 160 mm za prehod kanalske cevi DN 110 mm</t>
  </si>
  <si>
    <t>b./ preboj DN 200 mm za prehod kanalske cevi DN 160 mm.</t>
  </si>
  <si>
    <t>c./ preboji DN 250 mm za prehode kanalskih cevi DN 200 mm:</t>
  </si>
  <si>
    <r>
      <t xml:space="preserve">OPOMBA: </t>
    </r>
    <r>
      <rPr>
        <sz val="11"/>
        <color indexed="8"/>
        <rFont val="Arial Narrow"/>
        <family val="2"/>
        <charset val="238"/>
      </rPr>
      <t>Izkopi do globine cca 0,60 m pod predvidenimi asfaltiranimi površinami so že zajeti v točki A.2 Zemeljska dela (utrjene površine).</t>
    </r>
  </si>
  <si>
    <t>Strojno - ročni (90 - 10 %) izkop zemlje III./IV. kat. za pripravo jarka za polaganje zunanje kanalizacije za kanale PVC DN 160. Izkop z odmetom.                                                                                                                                                                               7,84 + 0,75 + 11,73 + 2,80 + 2,16 + 2,25 + 14,30 + 1,92 + 0,60 + 6,21 + 4,32 + 1,50 + 0,60 + 0,45 + 0,90 + 1,08 + 18,63 + 0,60 + 0,82 + 0,52 = 79,98 m3</t>
  </si>
  <si>
    <t>Strojno - ročni (90 - 10 %) izkop zemlje III./IV. kat. za pripravo jarka za polaganje zunanje kanalizacije za kanale PVC DN 200. Izkop z odmetom.
16,20 + 33,48 + 36,48 + 27,04 = 113,20</t>
  </si>
  <si>
    <t>Strojno - ročni (90 - 10 %) izkop zemlje III./IV. kat. za pripravo jarka za polaganje zunanje kanalizacije za kanale PVC DN 250. Izkop z odmetom.
49,35 + 5,67 + 15,58 + 28,88 + 17,88 + 71,50 = 188,86 m3</t>
  </si>
  <si>
    <t xml:space="preserve">Strojno – ročni (90 – 10 %) izkop zemlje III./IV. kat. za pripravo gradbenih jam za predvidena revizijska jaška MJ6 in MJ12 na zadrževalniku padavinskih odpadnih vod DN 1200 mm. Revizijska jaška povprečne globine cca 3,50 m. Izkop z odmetom.
2 x 54,00 = 108,00 m3
</t>
  </si>
  <si>
    <t>Ročno planiranje dna dveh gradbenih jam za izvedbo meteornih jaškov MJ6 in MJ12, gradbeni jami dimenzije 2,70 x 3,30 m. 
(2,70 x 3,30) x 2 = 17,82 m2</t>
  </si>
  <si>
    <t xml:space="preserve">Ročno planiranje dna jarka kanalizacije v širini v širini 0,60 m za kanale PVC DN 160 in 200 mm, v širini 0,80 m za kanale PVC DN 250 in 315 in v širini 1,70 m za kanale ABC DN 1200. 
175,50 x 0,60 + 65,50 x 0,60 + 104,00 x 0,80 + 3,00 x 0,80 + 48,00 x 1,70 = 105,30 + 39,30 + 83,20 + 2,40 + 81,60 = 311,80 m2
</t>
  </si>
  <si>
    <t xml:space="preserve">Ročno planiranje dna dveh gradbenih jam za izvedbo lovilcev olj LO1 in LO2, gradbena jami premera 3,44 m in 2,44 m. 
9,29 + 4,67 = 13,96 m2
</t>
  </si>
  <si>
    <t>Strojno - ročni (90 - 10 %) zasip dveh gradbenih ham za izvedbo meteornih jaškov MJ6 in MJ12 s premetom izkopanega materiala ter komprimacijo v slojih po 30 cm.
2,30 x 1,70 x 3,00 = 11,73 m3                                                                                                                                                        
108,00 - (2 x 11,73) = 108,00 - 23,46 = 84,54 m3</t>
  </si>
  <si>
    <t>B.2.12./</t>
  </si>
  <si>
    <t>B.2.13./</t>
  </si>
  <si>
    <t xml:space="preserve">Strojno - ročni (90 - 10 %) zasip jarka kanalizacije s premetom izkopanega materiala ter komprimacijo v slojih po 30 cm.
 79,98 + 113,20 + 188,26 + 3,80 + 380,00 = 765,24 m3                                                                                                                                                          765,24 - (175,50 x 0,15 + 65,50 x 0,20 + 104,00 x 0,25 + 3,00 x 0,30 + 48,00 x 1,60) = 765,24 - (26,32 + 13,10 + 26,00 + 0,90 + 76,80) = 765,24 - 143,12 = 622,12 m3
</t>
  </si>
  <si>
    <t>B.2.14./</t>
  </si>
  <si>
    <t>Nalaganje viškov izkopanega materiala III./IV. na kamione in odvoz na deponijo  na 
 H = 10 km, skupaj s stroški deponije.
23,46 + 70,37 + 25,82 + 143,12 = 262,77 m3</t>
  </si>
  <si>
    <r>
      <t xml:space="preserve">b./ KCM DN 75 mm v pesku z </t>
    </r>
    <r>
      <rPr>
        <sz val="11"/>
        <rFont val="Arial Narrow"/>
        <family val="2"/>
        <charset val="238"/>
      </rPr>
      <t>0,10</t>
    </r>
    <r>
      <rPr>
        <sz val="11"/>
        <color indexed="8"/>
        <rFont val="Arial Narrow"/>
        <family val="2"/>
        <charset val="238"/>
      </rPr>
      <t xml:space="preserve"> m3 peska/m1.</t>
    </r>
  </si>
  <si>
    <r>
      <t>d./ KCM DN 160 mm v pesku z</t>
    </r>
    <r>
      <rPr>
        <sz val="11"/>
        <rFont val="Arial Narrow"/>
        <family val="2"/>
        <charset val="238"/>
      </rPr>
      <t xml:space="preserve"> 0,15</t>
    </r>
    <r>
      <rPr>
        <sz val="11"/>
        <color indexed="8"/>
        <rFont val="Arial Narrow"/>
        <family val="2"/>
        <charset val="238"/>
      </rPr>
      <t xml:space="preserve"> m3 peska/m1.</t>
    </r>
  </si>
  <si>
    <r>
      <t>e./ KCM DN 200 mm v pesku z</t>
    </r>
    <r>
      <rPr>
        <sz val="11"/>
        <rFont val="Arial Narrow"/>
        <family val="2"/>
        <charset val="238"/>
      </rPr>
      <t xml:space="preserve"> 0,20</t>
    </r>
    <r>
      <rPr>
        <sz val="11"/>
        <color indexed="8"/>
        <rFont val="Arial Narrow"/>
        <family val="2"/>
        <charset val="238"/>
      </rPr>
      <t xml:space="preserve"> m3 peska/m1.</t>
    </r>
  </si>
  <si>
    <t>Dobava in polaganje PVC fazonskih komadov tipa KCM. Polaganje v pesek in tesnenje z gumicami.</t>
  </si>
  <si>
    <t>a./ koleno RC 50-87°30´:</t>
  </si>
  <si>
    <t>b./ koleno RC 110-87°30´:</t>
  </si>
  <si>
    <t>c./ koleno RC 110-45°:</t>
  </si>
  <si>
    <t>d./ koleno RC 160-45°:</t>
  </si>
  <si>
    <t>e./ koleno RC 200-45°:</t>
  </si>
  <si>
    <t>f./ enostranski odcep RC 110-45°:</t>
  </si>
  <si>
    <t>g./ enostranski odcep RT 160/110-45°:</t>
  </si>
  <si>
    <t>h./ enostranski odcep RT 160/110-87°30´:</t>
  </si>
  <si>
    <t>i./ enostranski odcep RG 200/110-45°:</t>
  </si>
  <si>
    <t>j../ enostranski odcep RT 200/110-45°:</t>
  </si>
  <si>
    <t>k./ revizija ravna 110/160 mm:</t>
  </si>
  <si>
    <t>l./ revizija ravna 160/200 mm:</t>
  </si>
  <si>
    <t>VMESNA VSOTA B.3.</t>
  </si>
  <si>
    <t>B.3.08./</t>
  </si>
  <si>
    <t>Dobava in kompletna izvedba zunanjega revizijskega jaška PE DN 1000 mm na kanalizaciji komunalnih odpadnih vod, globine 1,46 m. Jašek brez pokrova.</t>
  </si>
  <si>
    <t>B.3.10/</t>
  </si>
  <si>
    <t>Dobava in kompletna izvedba peskolovov za vodo s strešin iz betonskih cevi DN 400 mm. Peskolovi globine 1,20 m. Pokrov LTŽ DN 400 mm za nosilnost B125.</t>
  </si>
  <si>
    <t>B.3.11/</t>
  </si>
  <si>
    <t>Dobava in kompletna izvedba peskolovov za vodo s strešin iz betonskih cevi DN 800 mm. Peskolovi globine cca 1,50 m.</t>
  </si>
  <si>
    <t>B.3.13./</t>
  </si>
  <si>
    <t>c./ LTŽ pokrovi DN 600 mm za nosilnost C250 - perforirani.</t>
  </si>
  <si>
    <t>B.3.14/</t>
  </si>
  <si>
    <t>Kompletna izvedba zunanjih AB jaškov MJ6 in MJ12 na meteorni kanalizaciji - cevnem zadrževalniku iz AB cevi DN 1200 mm. Revizijska jaška MJ6 in MJ iz AB betona C 30/37 notranjih dimenzij 1800 x 1200 mm z 0,25 m debelimi stenami iz AB betona, poraba armature cca 150 kg/m3 betona. Povprečna globina jaškov znaša 3,00 m. Jaška brez pokrova.</t>
  </si>
  <si>
    <t>B.3.15/</t>
  </si>
  <si>
    <t>Dobava in kompletna vgraditev tipskega AB revizijskega jaška DN 1000 mm na kanalu ABC DN 1200 mm, jašek MJ10 globine 3,53 m.</t>
  </si>
  <si>
    <t>a./ baza jaška BJ z vtokom in iztokom DN 1200 mm, skupne dolžine 3,00 m in višine 1,74 m.</t>
  </si>
  <si>
    <t>b./ betonski nastavek jaška NJ 1000 mm H = 0,50 m</t>
  </si>
  <si>
    <t>c./ betonski nastavek jaška NJ 1000 mm H = 0,25 m</t>
  </si>
  <si>
    <t>d./ konus jaška 1000/600 mm H = 0,60 m</t>
  </si>
  <si>
    <t>e./ nastavek pokrova jaška DN 625 mm H = 0,15 m</t>
  </si>
  <si>
    <t>f./ nastavek pokrova jaška DN 625 mm H = 0,10 m</t>
  </si>
  <si>
    <t>g./ armiranobetonski obroč z LTŽ pokrovom DN 600 mm za nosilnost B 125 z zaklepanjem H = 0,19 m</t>
  </si>
  <si>
    <t>Dobava in kompletna vgraditev tipskega AB revizijskega jaška DN 1000 mm na kanalu ABC DN 1200 mm, jašek MJ10 globine 2,88 m.</t>
  </si>
  <si>
    <t>b./ betonski nastavek jaška NJ 1000 mm H = 0,25 m</t>
  </si>
  <si>
    <t>c./ konus jaška 1000/600 mm H = 0,60 m</t>
  </si>
  <si>
    <t>d/ nastavek pokrova jaška DN 625 mm H = 0,10 m</t>
  </si>
  <si>
    <t>e./ armiranobetonski obroč z LTŽ pokrovom DN 600 mm za nosilnost B 125 z zaklepanjem H = 0,19 m</t>
  </si>
  <si>
    <t>B.3.16./</t>
  </si>
  <si>
    <t xml:space="preserve">Zakoličba osi zunanje stene dveh opornih zidov.
23,66 + 7,57 = 31,23 m1
</t>
  </si>
  <si>
    <r>
      <t xml:space="preserve">OPOMBA: </t>
    </r>
    <r>
      <rPr>
        <sz val="11"/>
        <color indexed="8"/>
        <rFont val="Arial Narrow"/>
        <family val="2"/>
        <charset val="238"/>
      </rPr>
      <t>Izkopi do globine cca 0,60 m na lokaciji predvidenih dveh AB zidov so že zajeti v točki A.2 Zemeljska dela (utrjene površine).</t>
    </r>
  </si>
  <si>
    <t>Široki strojno - ročni (90 - 10%) izkop zemlje III./IV. kat. za pripravo temeljnih tal za izvedbo predvidenih AB opornih zidov A in B z nalaganjem izkopanega materiala na kamione in odvozom na začasne deponije na H = 50 m. Opomba: izkopani zemeljski material se ponovno uporabi kot zasip za predvidenim opornim zidom. Obračun zemeljskih del.                                                                                                                                                          ((20,00 x 7,00) + (3,66 x 2,25)) + (7,67 x 0,75) = (140,00 + 8,24) + 5,75 = 148,24 + 5,75 = 153,99 m3</t>
  </si>
  <si>
    <t>Nalaganje predhodno izkopane zemlje III./IV. kat. in dovoz iz začasne deponije na H = 50 m ter vgrajevanje v predvidene nasipe ob AB opornim temeljem zida A. Izkaz zemeljskih del.                                                                                                                                                                                    (20,00 x 2,23) + (3,66 + 0,05) = 44,60 + 3,71 = 48,31 m3</t>
  </si>
  <si>
    <t>Nalaganje viškov izkopanega zemlje III./IV: kat na kamione in odvoz na deponijo na H = 10 km, skupaj s stroški deponije.                                                                                                                                                                                                         153,99 - 48,31 = 105,68 m3</t>
  </si>
  <si>
    <t>Planiranje in utrjevanje planuma spodnjega ustroja pod temelnjo peto opornih zidov A in B.                                                                                                                                                                                                     37,00 + 4,54 =41,54 m2</t>
  </si>
  <si>
    <t xml:space="preserve">Dobava in vgrajevanje drenažnega zasipa ob vkopanih - zasutih stenah opornih zidov A in B.
(21,61 x 1,25) + (2,06 x 0,58) = 27,01 + 1,19 = 28,20 m3
</t>
  </si>
  <si>
    <t>c./ zahodno stopnišče skupne širine 10,30 m, razvite dolžine cca 2,11 m, z velikostjo posameznih stopnic  16/31 cm. Višina stopniščne rame znaša 7 x 16 = 112,00 cm.</t>
  </si>
  <si>
    <t xml:space="preserve">Dobava in vgrajevanje podložnega betona C 12/15 pod temeljno peto opornih zidov A in B višine 10 cm. Delo med ovirami.                                                                                                                     (37,00 x 0,10) + (4,54 x 0,10) = 3,70 + 0,45 = 4,15 m3                                                                                                                                                                                 </t>
  </si>
  <si>
    <t>Dobava, kompletna izvedba ter odstranitev vertikalnega enostranskega opaža temeljnih pet opornih zidov A in B.
50,72 x 0,40 = 20,29  m2                                                                                                                                                                   2 x (8,17 x 0,40) = 6,54 m2                                                                                                                                                                                20,29 + 6,54 = 26,83 m3</t>
  </si>
  <si>
    <t xml:space="preserve">Dobava in vgradnja betona C 25/30 XC2 v AB konstrukcijo temeljnih pet opornih zidov A in B. Delo med ovirami.
 37,00 x 0,40 = 14,80 m3                                                                                                                                                                                             4,54 x 0,40 = 1,82 m3                                                                                                                                                                                 14,80 + 1,82 = 16,62 m3
</t>
  </si>
  <si>
    <t xml:space="preserve">Dobava, kompletna izvedba ter odstranitev vertikalnega dvostranskega opaža vertikalnih vidnih sten opornih zidov A in B.
 2 x 43,10 + 2 x 6,28 = 86,20 + 12,56 = 98,76 m2 </t>
  </si>
  <si>
    <t xml:space="preserve">Dobava in vgradnja betona C 30/37 XC4 v AB konstrukcijo vertikalnih sten opornih zidov A in B.
43,10 x 0,25 + 6,28 x 0,20 = 10,78 + 1,26 = 12,04 m3
</t>
  </si>
  <si>
    <t xml:space="preserve">Dobava in kompletna montaža držal iz INOXa, držala na višini 0,85 m iz pocinkanih cevi fi 30 mm na dveh vertikalnih stebričih.
</t>
  </si>
  <si>
    <t>a./držala na dveh lomih nižjega južnega stopnišča z višinsko razliko 0,64 m.</t>
  </si>
  <si>
    <t>b./držala na zahodnem stopnišču, na medsebojni razdalji 3,43 m, z višinsko razliko 1,12 m.</t>
  </si>
  <si>
    <t>C.5.03./</t>
  </si>
  <si>
    <t>Dobava in kompletna montaža stebričev za preprečevanje vožnje na skrajnem južnem robu Zahodne dovozne ceste. Kovinski stebriči premera DN min 150 mm, višine 1,00 m nad terenom – asfaltno utrditvijo. Stebriči v betonskem temelju C 15/20 na medsebojni razdalji cca 1,72 m.</t>
  </si>
  <si>
    <t>PROJEKTANTSKI POPIS GRADBENO OBRTNIŠKIH DEL</t>
  </si>
  <si>
    <t>UVOD V PROJEKTANTSKI POPIS DEL</t>
  </si>
  <si>
    <t xml:space="preserve">Kompletna izvedba demontaža in odstranitev vseh plasti strešne kritine do osnovne konstrukcije, z uporabo ustreznih delovnih odrov, z iznosi, prenosi in nalaganjem ruševin na prevozno sredstvo in odvoz na stalnoj deponijo. V ceni upoštevati plačilo komunalne deponije!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</si>
</sst>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mm/yy"/>
    <numFmt numFmtId="165" formatCode="#,##0.00\ [$€-1]"/>
    <numFmt numFmtId="166" formatCode="#,##0.00\ &quot;€&quot;"/>
    <numFmt numFmtId="167" formatCode="_-* #,##0.00\ [$€-1]_-;\-* #,##0.00\ [$€-1]_-;_-* &quot;-&quot;??\ [$€-1]_-"/>
    <numFmt numFmtId="168" formatCode="_-* #,##0.00\ [$€-1]_-;\-* #,##0.00\ [$€-1]_-;_-* &quot;-&quot;??\ [$€-1]_-;_-@_-"/>
    <numFmt numFmtId="169" formatCode="00#"/>
    <numFmt numFmtId="170" formatCode="#,##0.00\ _€"/>
  </numFmts>
  <fonts count="12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indexed="8"/>
      <name val="Calibri"/>
      <family val="2"/>
      <charset val="238"/>
    </font>
    <font>
      <sz val="11"/>
      <color indexed="8"/>
      <name val="Arial Narrow"/>
      <family val="2"/>
    </font>
    <font>
      <b/>
      <sz val="16"/>
      <color indexed="8"/>
      <name val="Arial Narrow"/>
      <family val="2"/>
    </font>
    <font>
      <b/>
      <sz val="18"/>
      <color indexed="8"/>
      <name val="Arial Narrow"/>
      <family val="2"/>
    </font>
    <font>
      <b/>
      <sz val="11"/>
      <color indexed="8"/>
      <name val="Arial Narrow"/>
      <family val="2"/>
    </font>
    <font>
      <b/>
      <sz val="11"/>
      <color indexed="8"/>
      <name val="Arial Narrow"/>
      <family val="2"/>
      <charset val="238"/>
    </font>
    <font>
      <b/>
      <sz val="10"/>
      <color indexed="8"/>
      <name val="Arial Narrow"/>
      <family val="2"/>
    </font>
    <font>
      <b/>
      <sz val="9"/>
      <color indexed="8"/>
      <name val="Arial Narrow"/>
      <family val="2"/>
    </font>
    <font>
      <b/>
      <i/>
      <sz val="10"/>
      <color indexed="8"/>
      <name val="Arial Narrow"/>
      <family val="2"/>
    </font>
    <font>
      <b/>
      <sz val="14"/>
      <name val="Arial Narrow"/>
      <family val="2"/>
    </font>
    <font>
      <b/>
      <sz val="12"/>
      <name val="Arial Narrow"/>
      <family val="2"/>
    </font>
    <font>
      <sz val="12"/>
      <name val="Arial Narrow"/>
      <family val="2"/>
    </font>
    <font>
      <b/>
      <sz val="11"/>
      <name val="Arial Narrow"/>
      <family val="2"/>
    </font>
    <font>
      <sz val="11"/>
      <name val="Arial Narrow"/>
      <family val="2"/>
    </font>
    <font>
      <b/>
      <u/>
      <sz val="10"/>
      <name val="Arial Narrow"/>
      <family val="2"/>
    </font>
    <font>
      <sz val="10"/>
      <name val="Arial Narrow"/>
      <family val="2"/>
      <charset val="238"/>
    </font>
    <font>
      <b/>
      <sz val="10"/>
      <name val="Arial Narrow"/>
      <family val="2"/>
    </font>
    <font>
      <sz val="10"/>
      <name val="Arial Narrow"/>
      <family val="2"/>
    </font>
    <font>
      <u/>
      <sz val="10"/>
      <color indexed="10"/>
      <name val="Arial Narrow"/>
      <family val="2"/>
    </font>
    <font>
      <sz val="10"/>
      <color indexed="8"/>
      <name val="Arial Narrow"/>
      <family val="2"/>
    </font>
    <font>
      <u/>
      <sz val="10"/>
      <color indexed="8"/>
      <name val="Arial Narrow"/>
      <family val="2"/>
    </font>
    <font>
      <sz val="11"/>
      <color indexed="8"/>
      <name val="Arial Narrow"/>
      <family val="2"/>
      <charset val="238"/>
    </font>
    <font>
      <b/>
      <sz val="14"/>
      <color indexed="8"/>
      <name val="Arial Narrow"/>
      <family val="2"/>
      <charset val="238"/>
    </font>
    <font>
      <sz val="14"/>
      <color indexed="8"/>
      <name val="Arial Narrow"/>
      <family val="2"/>
      <charset val="238"/>
    </font>
    <font>
      <b/>
      <sz val="9"/>
      <color rgb="FFFF0000"/>
      <name val="Arial Narrow"/>
      <family val="2"/>
    </font>
    <font>
      <sz val="9"/>
      <color indexed="8"/>
      <name val="Arial Narrow"/>
      <family val="2"/>
    </font>
    <font>
      <u/>
      <sz val="9"/>
      <color indexed="8"/>
      <name val="Arial Narrow"/>
      <family val="2"/>
    </font>
    <font>
      <b/>
      <sz val="8"/>
      <color indexed="8"/>
      <name val="Arial Narrow"/>
      <family val="2"/>
    </font>
    <font>
      <sz val="10"/>
      <name val="Arial CE"/>
      <family val="2"/>
      <charset val="238"/>
    </font>
    <font>
      <b/>
      <sz val="9"/>
      <name val="Times New Roman"/>
      <family val="1"/>
      <charset val="238"/>
    </font>
    <font>
      <sz val="9"/>
      <name val="Arial Narrow"/>
      <family val="2"/>
    </font>
    <font>
      <i/>
      <sz val="9"/>
      <name val="Arial Narrow"/>
      <family val="2"/>
    </font>
    <font>
      <b/>
      <i/>
      <u/>
      <sz val="9"/>
      <color indexed="8"/>
      <name val="Arial Narrow"/>
      <family val="2"/>
      <charset val="238"/>
    </font>
    <font>
      <i/>
      <sz val="10"/>
      <color indexed="8"/>
      <name val="Arial Narrow"/>
      <family val="2"/>
      <charset val="238"/>
    </font>
    <font>
      <sz val="9"/>
      <name val="Times New Roman"/>
      <family val="1"/>
      <charset val="238"/>
    </font>
    <font>
      <i/>
      <sz val="10"/>
      <color theme="3" tint="-0.249977111117893"/>
      <name val="Arial Narrow"/>
      <family val="2"/>
      <charset val="238"/>
    </font>
    <font>
      <sz val="10"/>
      <color theme="3" tint="-0.249977111117893"/>
      <name val="Arial Narrow"/>
      <family val="2"/>
      <charset val="238"/>
    </font>
    <font>
      <i/>
      <sz val="10"/>
      <name val="Arial Narrow"/>
      <family val="2"/>
    </font>
    <font>
      <b/>
      <sz val="9"/>
      <name val="Arial Narrow"/>
      <family val="2"/>
    </font>
    <font>
      <i/>
      <u/>
      <sz val="10"/>
      <name val="Arial Narrow"/>
      <family val="2"/>
    </font>
    <font>
      <i/>
      <u/>
      <sz val="10"/>
      <name val="Arial Narrow"/>
      <family val="2"/>
      <charset val="238"/>
    </font>
    <font>
      <sz val="8"/>
      <color indexed="8"/>
      <name val="Arial Narrow"/>
      <family val="2"/>
    </font>
    <font>
      <b/>
      <u/>
      <sz val="9"/>
      <name val="Arial Narrow"/>
      <family val="2"/>
    </font>
    <font>
      <sz val="10"/>
      <name val="Arial CE"/>
      <charset val="238"/>
    </font>
    <font>
      <sz val="10"/>
      <name val="Arial"/>
      <family val="2"/>
    </font>
    <font>
      <b/>
      <i/>
      <sz val="9"/>
      <name val="Arial Narrow"/>
      <family val="2"/>
      <charset val="238"/>
    </font>
    <font>
      <b/>
      <i/>
      <u/>
      <sz val="9"/>
      <name val="Arial Narrow"/>
      <family val="2"/>
      <charset val="238"/>
    </font>
    <font>
      <i/>
      <sz val="9"/>
      <name val="Arial Narrow"/>
      <family val="2"/>
      <charset val="238"/>
    </font>
    <font>
      <b/>
      <i/>
      <u/>
      <sz val="10"/>
      <color indexed="8"/>
      <name val="Arial Narrow"/>
      <family val="2"/>
    </font>
    <font>
      <b/>
      <sz val="10"/>
      <color indexed="8"/>
      <name val="Arial Narrow"/>
      <family val="2"/>
      <charset val="238"/>
    </font>
    <font>
      <sz val="10"/>
      <color indexed="8"/>
      <name val="Arial Narrow"/>
      <family val="2"/>
      <charset val="238"/>
    </font>
    <font>
      <b/>
      <sz val="14"/>
      <color indexed="8"/>
      <name val="Arial Narrow"/>
      <family val="2"/>
    </font>
    <font>
      <sz val="14"/>
      <color indexed="8"/>
      <name val="Arial Narrow"/>
      <family val="2"/>
    </font>
    <font>
      <sz val="10"/>
      <name val="Times New Roman"/>
      <family val="1"/>
    </font>
    <font>
      <sz val="13"/>
      <name val="Times New Roman CE"/>
      <charset val="238"/>
    </font>
    <font>
      <sz val="10"/>
      <color theme="1"/>
      <name val="Arial Narrow"/>
      <family val="2"/>
      <charset val="238"/>
    </font>
    <font>
      <sz val="9"/>
      <color indexed="8"/>
      <name val="Calibri"/>
      <family val="2"/>
      <charset val="238"/>
    </font>
    <font>
      <b/>
      <i/>
      <sz val="10"/>
      <color indexed="10"/>
      <name val="Arial"/>
      <family val="2"/>
    </font>
    <font>
      <b/>
      <sz val="9"/>
      <name val="Arial Narrow"/>
      <family val="2"/>
      <charset val="238"/>
    </font>
    <font>
      <sz val="9"/>
      <name val="Arial Narrow"/>
      <family val="2"/>
      <charset val="238"/>
    </font>
    <font>
      <b/>
      <sz val="10"/>
      <color theme="1"/>
      <name val="Arial Narrow"/>
      <family val="2"/>
      <charset val="238"/>
    </font>
    <font>
      <u/>
      <sz val="9"/>
      <name val="Arial Narrow"/>
      <family val="2"/>
    </font>
    <font>
      <sz val="8"/>
      <name val="Arial"/>
      <family val="2"/>
      <charset val="238"/>
    </font>
    <font>
      <sz val="10"/>
      <color indexed="8"/>
      <name val="Calibri"/>
      <family val="2"/>
      <charset val="238"/>
    </font>
    <font>
      <u/>
      <sz val="10"/>
      <name val="Arial Narrow"/>
      <family val="2"/>
    </font>
    <font>
      <sz val="11"/>
      <name val="Calibri"/>
      <family val="2"/>
      <charset val="238"/>
    </font>
    <font>
      <b/>
      <i/>
      <u/>
      <sz val="10"/>
      <name val="Arial Narrow"/>
      <family val="2"/>
    </font>
    <font>
      <b/>
      <i/>
      <sz val="10"/>
      <name val="Arial Narrow"/>
      <family val="2"/>
    </font>
    <font>
      <sz val="8"/>
      <name val="Arial Narrow"/>
      <family val="2"/>
    </font>
    <font>
      <u/>
      <sz val="10"/>
      <color indexed="8"/>
      <name val="Arial Narrow"/>
      <family val="2"/>
      <charset val="238"/>
    </font>
    <font>
      <i/>
      <sz val="9"/>
      <color indexed="8"/>
      <name val="Arial Narrow"/>
      <family val="2"/>
    </font>
    <font>
      <sz val="8"/>
      <color indexed="8"/>
      <name val="Arial Narrow"/>
      <family val="2"/>
      <charset val="238"/>
    </font>
    <font>
      <b/>
      <sz val="10"/>
      <color indexed="8"/>
      <name val="Calibri"/>
      <family val="2"/>
      <charset val="238"/>
    </font>
    <font>
      <b/>
      <sz val="11"/>
      <name val="Arial Narrow"/>
      <family val="2"/>
      <charset val="238"/>
    </font>
    <font>
      <b/>
      <sz val="10"/>
      <name val="Arial Narrow"/>
      <family val="2"/>
      <charset val="238"/>
    </font>
    <font>
      <sz val="10"/>
      <color rgb="FFFF0000"/>
      <name val="Arial Narrow"/>
      <family val="2"/>
      <charset val="238"/>
    </font>
    <font>
      <sz val="10"/>
      <name val="SL Dutch"/>
    </font>
    <font>
      <sz val="11"/>
      <color theme="1"/>
      <name val="Arial Narrow"/>
      <family val="2"/>
    </font>
    <font>
      <sz val="10"/>
      <color theme="1"/>
      <name val="Calibri"/>
      <family val="2"/>
      <charset val="238"/>
      <scheme val="minor"/>
    </font>
    <font>
      <sz val="10"/>
      <name val="Calibri"/>
      <family val="2"/>
      <charset val="238"/>
      <scheme val="minor"/>
    </font>
    <font>
      <sz val="11"/>
      <color theme="1"/>
      <name val="Calibri"/>
      <family val="2"/>
      <charset val="238"/>
    </font>
    <font>
      <sz val="10"/>
      <name val="Arial"/>
      <family val="2"/>
      <charset val="238"/>
    </font>
    <font>
      <b/>
      <i/>
      <sz val="10"/>
      <name val="Arial Narrow"/>
      <family val="2"/>
      <charset val="238"/>
    </font>
    <font>
      <i/>
      <sz val="10"/>
      <name val="Arial Narrow"/>
      <family val="2"/>
      <charset val="238"/>
    </font>
    <font>
      <b/>
      <u/>
      <sz val="10"/>
      <name val="Arial Narrow"/>
      <family val="2"/>
      <charset val="238"/>
    </font>
    <font>
      <b/>
      <sz val="10"/>
      <name val="Calibri"/>
      <family val="2"/>
      <charset val="238"/>
      <scheme val="minor"/>
    </font>
    <font>
      <b/>
      <sz val="10"/>
      <color theme="1"/>
      <name val="Calibri"/>
      <family val="2"/>
      <charset val="238"/>
      <scheme val="minor"/>
    </font>
    <font>
      <b/>
      <u/>
      <sz val="10"/>
      <color theme="1"/>
      <name val="Arial Narrow"/>
      <family val="2"/>
      <charset val="238"/>
    </font>
    <font>
      <sz val="11"/>
      <name val="Calibri"/>
      <family val="2"/>
      <charset val="238"/>
      <scheme val="minor"/>
    </font>
    <font>
      <b/>
      <sz val="10"/>
      <color indexed="8"/>
      <name val="Arial"/>
      <family val="2"/>
      <charset val="238"/>
    </font>
    <font>
      <sz val="10"/>
      <color indexed="8"/>
      <name val="Arial"/>
      <family val="2"/>
      <charset val="238"/>
    </font>
    <font>
      <sz val="11"/>
      <color rgb="FFFF0000"/>
      <name val="Calibri"/>
      <family val="2"/>
      <charset val="238"/>
      <scheme val="minor"/>
    </font>
    <font>
      <b/>
      <sz val="11"/>
      <name val="Calibri"/>
      <family val="2"/>
      <charset val="238"/>
      <scheme val="minor"/>
    </font>
    <font>
      <sz val="11"/>
      <color rgb="FF9C6500"/>
      <name val="Calibri"/>
      <family val="2"/>
      <charset val="238"/>
      <scheme val="minor"/>
    </font>
    <font>
      <i/>
      <sz val="11"/>
      <name val="Calibri"/>
      <family val="2"/>
      <charset val="238"/>
      <scheme val="minor"/>
    </font>
    <font>
      <sz val="5"/>
      <name val="Calibri"/>
      <family val="2"/>
      <charset val="238"/>
      <scheme val="minor"/>
    </font>
    <font>
      <sz val="5"/>
      <name val="Arial CE"/>
      <charset val="238"/>
    </font>
    <font>
      <vertAlign val="superscript"/>
      <sz val="11"/>
      <name val="Calibri"/>
      <family val="2"/>
      <charset val="238"/>
    </font>
    <font>
      <vertAlign val="subscript"/>
      <sz val="11"/>
      <name val="Calibri"/>
      <family val="2"/>
      <charset val="238"/>
    </font>
    <font>
      <sz val="3"/>
      <name val="Calibri"/>
      <family val="2"/>
      <charset val="238"/>
      <scheme val="minor"/>
    </font>
    <font>
      <sz val="3"/>
      <name val="Arial CE"/>
      <charset val="238"/>
    </font>
    <font>
      <sz val="11"/>
      <color indexed="60"/>
      <name val="Calibri"/>
      <family val="2"/>
      <charset val="238"/>
    </font>
    <font>
      <b/>
      <i/>
      <sz val="11"/>
      <name val="Calibri"/>
      <family val="2"/>
      <charset val="238"/>
      <scheme val="minor"/>
    </font>
    <font>
      <i/>
      <u/>
      <sz val="11"/>
      <name val="Calibri"/>
      <family val="2"/>
      <charset val="238"/>
      <scheme val="minor"/>
    </font>
    <font>
      <sz val="6"/>
      <name val="Calibri"/>
      <family val="2"/>
      <charset val="238"/>
      <scheme val="minor"/>
    </font>
    <font>
      <sz val="6"/>
      <name val="Arial CE"/>
      <charset val="238"/>
    </font>
    <font>
      <b/>
      <sz val="11"/>
      <name val="Calibri"/>
      <family val="2"/>
      <charset val="238"/>
    </font>
    <font>
      <b/>
      <sz val="12"/>
      <color indexed="8"/>
      <name val="Arial Narrow"/>
      <family val="2"/>
      <charset val="238"/>
    </font>
    <font>
      <sz val="12"/>
      <color indexed="8"/>
      <name val="Arial Narrow"/>
      <family val="2"/>
      <charset val="238"/>
    </font>
    <font>
      <b/>
      <sz val="10"/>
      <name val="Arial CE"/>
      <charset val="238"/>
    </font>
    <font>
      <sz val="14"/>
      <color theme="1"/>
      <name val="Arial Narrow"/>
      <family val="2"/>
      <charset val="238"/>
    </font>
    <font>
      <b/>
      <sz val="16"/>
      <color theme="1"/>
      <name val="Arial Narrow"/>
      <family val="2"/>
      <charset val="238"/>
    </font>
    <font>
      <b/>
      <sz val="20"/>
      <color theme="1"/>
      <name val="Arial Narrow"/>
      <family val="2"/>
      <charset val="238"/>
    </font>
    <font>
      <b/>
      <sz val="11"/>
      <color theme="1"/>
      <name val="Arial Narrow"/>
      <family val="2"/>
      <charset val="238"/>
    </font>
    <font>
      <sz val="11"/>
      <color theme="1"/>
      <name val="Arial Narrow"/>
      <family val="2"/>
      <charset val="238"/>
    </font>
    <font>
      <sz val="11"/>
      <name val="Arial Narrow"/>
      <family val="2"/>
      <charset val="238"/>
    </font>
    <font>
      <sz val="12"/>
      <color theme="1"/>
      <name val="Arial Narrow"/>
      <family val="2"/>
      <charset val="238"/>
    </font>
    <font>
      <b/>
      <sz val="12"/>
      <color theme="1"/>
      <name val="Arial Narrow"/>
      <family val="2"/>
      <charset val="238"/>
    </font>
  </fonts>
  <fills count="20">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indexed="22"/>
        <bgColor indexed="31"/>
      </patternFill>
    </fill>
    <fill>
      <patternFill patternType="solid">
        <fgColor theme="0" tint="-0.249977111117893"/>
        <bgColor indexed="64"/>
      </patternFill>
    </fill>
    <fill>
      <patternFill patternType="solid">
        <fgColor indexed="22"/>
        <bgColor indexed="64"/>
      </patternFill>
    </fill>
    <fill>
      <patternFill patternType="solid">
        <fgColor indexed="26"/>
        <bgColor indexed="43"/>
      </patternFill>
    </fill>
    <fill>
      <patternFill patternType="solid">
        <fgColor rgb="FFFFEB9C"/>
      </patternFill>
    </fill>
    <fill>
      <patternFill patternType="solid">
        <fgColor indexed="43"/>
      </patternFill>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249977111117893"/>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C00000"/>
        <bgColor indexed="64"/>
      </patternFill>
    </fill>
  </fills>
  <borders count="29">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8"/>
      </bottom>
      <diagonal/>
    </border>
    <border>
      <left/>
      <right/>
      <top style="medium">
        <color indexed="8"/>
      </top>
      <bottom style="double">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4">
    <xf numFmtId="0" fontId="0" fillId="0" borderId="0"/>
    <xf numFmtId="44" fontId="1" fillId="0" borderId="0" applyFont="0" applyFill="0" applyBorder="0" applyAlignment="0" applyProtection="0"/>
    <xf numFmtId="0" fontId="3" fillId="0" borderId="0"/>
    <xf numFmtId="0" fontId="31" fillId="0" borderId="0"/>
    <xf numFmtId="0" fontId="46" fillId="0" borderId="0"/>
    <xf numFmtId="0" fontId="47" fillId="0" borderId="0"/>
    <xf numFmtId="0" fontId="57" fillId="0" borderId="0"/>
    <xf numFmtId="0" fontId="1" fillId="0" borderId="0"/>
    <xf numFmtId="0" fontId="46" fillId="0" borderId="0"/>
    <xf numFmtId="167" fontId="46" fillId="0" borderId="0"/>
    <xf numFmtId="167" fontId="46" fillId="2" borderId="1" applyNumberFormat="0" applyFont="0" applyAlignment="0" applyProtection="0"/>
    <xf numFmtId="44" fontId="46" fillId="0" borderId="0" applyFont="0" applyFill="0" applyBorder="0" applyAlignment="0" applyProtection="0"/>
    <xf numFmtId="167" fontId="79" fillId="0" borderId="0"/>
    <xf numFmtId="0" fontId="3" fillId="7" borderId="26" applyNumberFormat="0" applyAlignment="0" applyProtection="0"/>
    <xf numFmtId="0" fontId="31" fillId="0" borderId="0"/>
    <xf numFmtId="0" fontId="46" fillId="0" borderId="0"/>
    <xf numFmtId="44" fontId="83" fillId="0" borderId="0" applyFont="0" applyFill="0" applyBorder="0" applyAlignment="0" applyProtection="0"/>
    <xf numFmtId="0" fontId="84" fillId="0" borderId="0"/>
    <xf numFmtId="9" fontId="46" fillId="0" borderId="0" applyFont="0" applyFill="0" applyBorder="0" applyAlignment="0" applyProtection="0"/>
    <xf numFmtId="167" fontId="46" fillId="0" borderId="0"/>
    <xf numFmtId="0" fontId="96" fillId="8" borderId="0" applyNumberFormat="0" applyBorder="0" applyAlignment="0" applyProtection="0"/>
    <xf numFmtId="0" fontId="46" fillId="0" borderId="0"/>
    <xf numFmtId="0" fontId="104" fillId="9" borderId="0" applyNumberFormat="0" applyBorder="0" applyAlignment="0" applyProtection="0"/>
    <xf numFmtId="0" fontId="84" fillId="0" borderId="0"/>
  </cellStyleXfs>
  <cellXfs count="909">
    <xf numFmtId="0" fontId="0" fillId="0" borderId="0" xfId="0"/>
    <xf numFmtId="0" fontId="4" fillId="0" borderId="0" xfId="2" applyFont="1"/>
    <xf numFmtId="0" fontId="6" fillId="0" borderId="0" xfId="2" applyFont="1" applyAlignment="1">
      <alignment horizontal="center" vertical="center"/>
    </xf>
    <xf numFmtId="0" fontId="4" fillId="0" borderId="8" xfId="2" applyFont="1" applyBorder="1"/>
    <xf numFmtId="0" fontId="7" fillId="0" borderId="9" xfId="2" applyFont="1" applyBorder="1" applyAlignment="1">
      <alignment horizontal="left"/>
    </xf>
    <xf numFmtId="0" fontId="7" fillId="0" borderId="10" xfId="2" applyFont="1" applyBorder="1" applyAlignment="1">
      <alignment horizontal="left"/>
    </xf>
    <xf numFmtId="0" fontId="4" fillId="0" borderId="11" xfId="2" applyFont="1" applyBorder="1"/>
    <xf numFmtId="0" fontId="7" fillId="0" borderId="0" xfId="2" applyFont="1" applyAlignment="1">
      <alignment horizontal="left"/>
    </xf>
    <xf numFmtId="0" fontId="7" fillId="0" borderId="12" xfId="2" applyFont="1" applyBorder="1" applyAlignment="1">
      <alignment horizontal="left"/>
    </xf>
    <xf numFmtId="0" fontId="4" fillId="0" borderId="13" xfId="2" applyFont="1" applyBorder="1"/>
    <xf numFmtId="0" fontId="7" fillId="0" borderId="14" xfId="2" applyFont="1" applyBorder="1" applyAlignment="1">
      <alignment horizontal="left"/>
    </xf>
    <xf numFmtId="0" fontId="7" fillId="0" borderId="15" xfId="2" applyFont="1" applyBorder="1" applyAlignment="1">
      <alignment horizontal="left"/>
    </xf>
    <xf numFmtId="0" fontId="4" fillId="0" borderId="16" xfId="2" applyFont="1" applyBorder="1" applyAlignment="1">
      <alignment horizontal="left" vertical="top"/>
    </xf>
    <xf numFmtId="0" fontId="4" fillId="0" borderId="0" xfId="2" applyFont="1" applyAlignment="1">
      <alignment horizontal="left" vertical="top"/>
    </xf>
    <xf numFmtId="0" fontId="7" fillId="0" borderId="0" xfId="2" applyFont="1" applyAlignment="1">
      <alignment horizontal="left" vertical="top" wrapText="1"/>
    </xf>
    <xf numFmtId="0" fontId="4" fillId="0" borderId="16" xfId="2" applyFont="1" applyBorder="1"/>
    <xf numFmtId="0" fontId="7" fillId="0" borderId="0" xfId="2" applyFont="1" applyAlignment="1">
      <alignment horizontal="left" vertical="top"/>
    </xf>
    <xf numFmtId="0" fontId="4" fillId="0" borderId="14" xfId="2" applyFont="1" applyBorder="1"/>
    <xf numFmtId="0" fontId="8" fillId="0" borderId="0" xfId="2" applyFont="1"/>
    <xf numFmtId="0" fontId="4" fillId="0" borderId="9" xfId="2" applyFont="1" applyBorder="1"/>
    <xf numFmtId="0" fontId="4" fillId="0" borderId="10" xfId="2" applyFont="1" applyBorder="1"/>
    <xf numFmtId="0" fontId="4" fillId="0" borderId="12" xfId="2" applyFont="1" applyBorder="1"/>
    <xf numFmtId="0" fontId="8" fillId="0" borderId="14" xfId="2" applyFont="1" applyBorder="1"/>
    <xf numFmtId="0" fontId="4" fillId="0" borderId="15" xfId="2" applyFont="1" applyBorder="1"/>
    <xf numFmtId="0" fontId="7" fillId="0" borderId="0" xfId="2" applyFont="1"/>
    <xf numFmtId="0" fontId="4" fillId="0" borderId="16" xfId="2" applyFont="1" applyBorder="1" applyAlignment="1">
      <alignment wrapText="1"/>
    </xf>
    <xf numFmtId="0" fontId="7" fillId="0" borderId="17" xfId="2" applyFont="1" applyBorder="1" applyAlignment="1">
      <alignment vertical="top"/>
    </xf>
    <xf numFmtId="0" fontId="4" fillId="0" borderId="17" xfId="2" applyFont="1" applyBorder="1"/>
    <xf numFmtId="0" fontId="4" fillId="0" borderId="18" xfId="2" applyFont="1" applyBorder="1"/>
    <xf numFmtId="0" fontId="7" fillId="0" borderId="17" xfId="2" applyFont="1" applyBorder="1"/>
    <xf numFmtId="0" fontId="10" fillId="0" borderId="17" xfId="2" applyFont="1" applyBorder="1"/>
    <xf numFmtId="0" fontId="10" fillId="0" borderId="18" xfId="2" applyFont="1" applyBorder="1"/>
    <xf numFmtId="49" fontId="7" fillId="0" borderId="17" xfId="2" applyNumberFormat="1" applyFont="1" applyBorder="1" applyAlignment="1">
      <alignment horizontal="left"/>
    </xf>
    <xf numFmtId="0" fontId="7" fillId="0" borderId="17" xfId="2" applyFont="1" applyBorder="1" applyAlignment="1">
      <alignment horizontal="left"/>
    </xf>
    <xf numFmtId="164" fontId="7" fillId="0" borderId="0" xfId="2" applyNumberFormat="1" applyFont="1" applyAlignment="1">
      <alignment horizontal="right"/>
    </xf>
    <xf numFmtId="0" fontId="11" fillId="0" borderId="0" xfId="2" applyFont="1"/>
    <xf numFmtId="0" fontId="12" fillId="0" borderId="0" xfId="2" applyFont="1" applyAlignment="1">
      <alignment vertical="top"/>
    </xf>
    <xf numFmtId="0" fontId="13" fillId="0" borderId="0" xfId="2" applyFont="1" applyAlignment="1">
      <alignment vertical="top"/>
    </xf>
    <xf numFmtId="0" fontId="14" fillId="0" borderId="0" xfId="2" applyFont="1" applyAlignment="1">
      <alignment vertical="top"/>
    </xf>
    <xf numFmtId="0" fontId="15" fillId="0" borderId="0" xfId="2" applyFont="1" applyAlignment="1">
      <alignment vertical="top"/>
    </xf>
    <xf numFmtId="0" fontId="16" fillId="0" borderId="0" xfId="2" applyFont="1" applyAlignment="1">
      <alignment vertical="top"/>
    </xf>
    <xf numFmtId="0" fontId="20" fillId="0" borderId="0" xfId="2" applyFont="1" applyAlignment="1">
      <alignment vertical="top"/>
    </xf>
    <xf numFmtId="0" fontId="21" fillId="0" borderId="0" xfId="2" applyFont="1" applyAlignment="1">
      <alignment horizontal="justify" vertical="top" wrapText="1"/>
    </xf>
    <xf numFmtId="0" fontId="22" fillId="0" borderId="0" xfId="2" applyFont="1" applyAlignment="1">
      <alignment horizontal="justify" vertical="top" wrapText="1"/>
    </xf>
    <xf numFmtId="0" fontId="20" fillId="0" borderId="0" xfId="2" applyFont="1" applyAlignment="1">
      <alignment vertical="top" wrapText="1"/>
    </xf>
    <xf numFmtId="0" fontId="20" fillId="0" borderId="0" xfId="2" applyFont="1" applyAlignment="1">
      <alignment horizontal="left" vertical="top" wrapText="1"/>
    </xf>
    <xf numFmtId="0" fontId="20" fillId="0" borderId="0" xfId="2" applyFont="1" applyAlignment="1">
      <alignment horizontal="justify" vertical="top" wrapText="1"/>
    </xf>
    <xf numFmtId="0" fontId="20" fillId="0" borderId="0" xfId="2" quotePrefix="1" applyFont="1" applyAlignment="1">
      <alignment vertical="top"/>
    </xf>
    <xf numFmtId="0" fontId="4" fillId="0" borderId="0" xfId="2" applyFont="1" applyAlignment="1">
      <alignment vertical="top"/>
    </xf>
    <xf numFmtId="0" fontId="7" fillId="0" borderId="9" xfId="2" applyFont="1" applyBorder="1"/>
    <xf numFmtId="165" fontId="4" fillId="0" borderId="10" xfId="2" applyNumberFormat="1" applyFont="1" applyBorder="1"/>
    <xf numFmtId="165" fontId="4" fillId="0" borderId="12" xfId="2" applyNumberFormat="1" applyFont="1" applyBorder="1"/>
    <xf numFmtId="0" fontId="7" fillId="0" borderId="14" xfId="2" applyFont="1" applyBorder="1"/>
    <xf numFmtId="165" fontId="4" fillId="0" borderId="15" xfId="2" applyNumberFormat="1" applyFont="1" applyBorder="1"/>
    <xf numFmtId="165" fontId="4" fillId="0" borderId="0" xfId="2" applyNumberFormat="1" applyFont="1"/>
    <xf numFmtId="165" fontId="4" fillId="0" borderId="18" xfId="2" applyNumberFormat="1" applyFont="1" applyBorder="1"/>
    <xf numFmtId="0" fontId="5" fillId="3" borderId="16" xfId="2" applyFont="1" applyFill="1" applyBorder="1"/>
    <xf numFmtId="0" fontId="4" fillId="3" borderId="17" xfId="2" applyFont="1" applyFill="1" applyBorder="1"/>
    <xf numFmtId="165" fontId="4" fillId="3" borderId="18" xfId="2" applyNumberFormat="1" applyFont="1" applyFill="1" applyBorder="1"/>
    <xf numFmtId="0" fontId="7" fillId="0" borderId="0" xfId="2" applyFont="1" applyAlignment="1">
      <alignment horizontal="right"/>
    </xf>
    <xf numFmtId="0" fontId="7" fillId="3" borderId="16" xfId="2" applyFont="1" applyFill="1" applyBorder="1"/>
    <xf numFmtId="0" fontId="8" fillId="3" borderId="17" xfId="2" applyFont="1" applyFill="1" applyBorder="1"/>
    <xf numFmtId="165" fontId="8" fillId="3" borderId="18" xfId="2" applyNumberFormat="1" applyFont="1" applyFill="1" applyBorder="1"/>
    <xf numFmtId="165" fontId="8" fillId="0" borderId="0" xfId="2" applyNumberFormat="1" applyFont="1"/>
    <xf numFmtId="165" fontId="7" fillId="0" borderId="0" xfId="2" applyNumberFormat="1" applyFont="1"/>
    <xf numFmtId="0" fontId="24" fillId="0" borderId="0" xfId="2" applyFont="1"/>
    <xf numFmtId="0" fontId="8" fillId="0" borderId="2" xfId="2" applyFont="1" applyBorder="1"/>
    <xf numFmtId="0" fontId="8" fillId="0" borderId="3" xfId="2" applyFont="1" applyBorder="1"/>
    <xf numFmtId="165" fontId="8" fillId="0" borderId="4" xfId="2" applyNumberFormat="1" applyFont="1" applyBorder="1"/>
    <xf numFmtId="0" fontId="7" fillId="0" borderId="19" xfId="2" applyFont="1" applyBorder="1"/>
    <xf numFmtId="165" fontId="7" fillId="0" borderId="20" xfId="2" applyNumberFormat="1" applyFont="1" applyBorder="1"/>
    <xf numFmtId="0" fontId="7" fillId="0" borderId="5" xfId="2" applyFont="1" applyBorder="1"/>
    <xf numFmtId="0" fontId="24" fillId="0" borderId="6" xfId="2" applyFont="1" applyBorder="1"/>
    <xf numFmtId="165" fontId="24" fillId="0" borderId="0" xfId="2" applyNumberFormat="1" applyFont="1"/>
    <xf numFmtId="0" fontId="26" fillId="3" borderId="22" xfId="2" applyFont="1" applyFill="1" applyBorder="1" applyAlignment="1">
      <alignment vertical="center"/>
    </xf>
    <xf numFmtId="0" fontId="4" fillId="0" borderId="0" xfId="2" applyFont="1" applyAlignment="1">
      <alignment horizontal="right"/>
    </xf>
    <xf numFmtId="0" fontId="7" fillId="3" borderId="17" xfId="2" applyFont="1" applyFill="1" applyBorder="1"/>
    <xf numFmtId="165" fontId="7" fillId="3" borderId="18" xfId="2" applyNumberFormat="1" applyFont="1" applyFill="1" applyBorder="1"/>
    <xf numFmtId="0" fontId="7" fillId="0" borderId="0" xfId="2" applyFont="1" applyAlignment="1">
      <alignment vertical="top"/>
    </xf>
    <xf numFmtId="0" fontId="30" fillId="0" borderId="0" xfId="2" applyFont="1" applyAlignment="1">
      <alignment horizontal="right" vertical="top"/>
    </xf>
    <xf numFmtId="0" fontId="7" fillId="4" borderId="24" xfId="2" applyFont="1" applyFill="1" applyBorder="1" applyAlignment="1">
      <alignment vertical="top"/>
    </xf>
    <xf numFmtId="0" fontId="7" fillId="4" borderId="24" xfId="2" applyFont="1" applyFill="1" applyBorder="1"/>
    <xf numFmtId="0" fontId="7" fillId="4" borderId="24" xfId="2" applyFont="1" applyFill="1" applyBorder="1" applyAlignment="1">
      <alignment horizontal="center" vertical="top"/>
    </xf>
    <xf numFmtId="49" fontId="22" fillId="0" borderId="0" xfId="2" applyNumberFormat="1" applyFont="1" applyAlignment="1">
      <alignment vertical="top"/>
    </xf>
    <xf numFmtId="0" fontId="22" fillId="0" borderId="0" xfId="2" applyFont="1" applyAlignment="1">
      <alignment horizontal="right" vertical="top"/>
    </xf>
    <xf numFmtId="4" fontId="22" fillId="0" borderId="0" xfId="2" applyNumberFormat="1" applyFont="1" applyAlignment="1">
      <alignment horizontal="right" vertical="top"/>
    </xf>
    <xf numFmtId="165" fontId="22" fillId="0" borderId="0" xfId="2" applyNumberFormat="1" applyFont="1" applyAlignment="1">
      <alignment horizontal="right" vertical="top"/>
    </xf>
    <xf numFmtId="0" fontId="22" fillId="0" borderId="0" xfId="2" applyFont="1"/>
    <xf numFmtId="0" fontId="22" fillId="0" borderId="0" xfId="2" applyFont="1" applyAlignment="1">
      <alignment vertical="top"/>
    </xf>
    <xf numFmtId="49" fontId="22" fillId="0" borderId="0" xfId="2" applyNumberFormat="1" applyFont="1" applyAlignment="1">
      <alignment horizontal="center" vertical="top"/>
    </xf>
    <xf numFmtId="49" fontId="7" fillId="5" borderId="25" xfId="2" applyNumberFormat="1" applyFont="1" applyFill="1" applyBorder="1" applyAlignment="1">
      <alignment vertical="top"/>
    </xf>
    <xf numFmtId="0" fontId="7" fillId="5" borderId="25" xfId="2" applyFont="1" applyFill="1" applyBorder="1" applyAlignment="1">
      <alignment horizontal="left" vertical="top" wrapText="1"/>
    </xf>
    <xf numFmtId="0" fontId="7" fillId="5" borderId="25" xfId="2" applyFont="1" applyFill="1" applyBorder="1" applyAlignment="1">
      <alignment horizontal="right" vertical="top"/>
    </xf>
    <xf numFmtId="4" fontId="7" fillId="5" borderId="25" xfId="2" applyNumberFormat="1" applyFont="1" applyFill="1" applyBorder="1" applyAlignment="1">
      <alignment horizontal="right" vertical="top"/>
    </xf>
    <xf numFmtId="165" fontId="7" fillId="5" borderId="25" xfId="2" applyNumberFormat="1" applyFont="1" applyFill="1" applyBorder="1" applyAlignment="1">
      <alignment horizontal="right" vertical="top"/>
    </xf>
    <xf numFmtId="0" fontId="3" fillId="0" borderId="0" xfId="2"/>
    <xf numFmtId="0" fontId="33" fillId="0" borderId="0" xfId="2" applyFont="1"/>
    <xf numFmtId="0" fontId="10" fillId="0" borderId="8" xfId="2" applyFont="1" applyBorder="1"/>
    <xf numFmtId="0" fontId="28" fillId="0" borderId="13" xfId="2" applyFont="1" applyBorder="1" applyAlignment="1">
      <alignment vertical="top"/>
    </xf>
    <xf numFmtId="0" fontId="28" fillId="0" borderId="0" xfId="2" applyFont="1" applyAlignment="1">
      <alignment vertical="top"/>
    </xf>
    <xf numFmtId="0" fontId="35" fillId="0" borderId="16" xfId="2" applyFont="1" applyBorder="1"/>
    <xf numFmtId="0" fontId="7" fillId="4" borderId="24" xfId="2" applyFont="1" applyFill="1" applyBorder="1" applyAlignment="1">
      <alignment horizontal="center"/>
    </xf>
    <xf numFmtId="0" fontId="22" fillId="0" borderId="0" xfId="2" applyFont="1" applyAlignment="1">
      <alignment horizontal="right"/>
    </xf>
    <xf numFmtId="4" fontId="22" fillId="0" borderId="0" xfId="2" applyNumberFormat="1" applyFont="1" applyAlignment="1">
      <alignment horizontal="right"/>
    </xf>
    <xf numFmtId="9" fontId="22" fillId="0" borderId="0" xfId="2" applyNumberFormat="1" applyFont="1" applyAlignment="1">
      <alignment horizontal="right"/>
    </xf>
    <xf numFmtId="165" fontId="22" fillId="0" borderId="0" xfId="2" applyNumberFormat="1" applyFont="1" applyAlignment="1">
      <alignment horizontal="right"/>
    </xf>
    <xf numFmtId="0" fontId="7" fillId="5" borderId="25" xfId="2" applyFont="1" applyFill="1" applyBorder="1" applyAlignment="1">
      <alignment horizontal="right"/>
    </xf>
    <xf numFmtId="4" fontId="7" fillId="5" borderId="25" xfId="2" applyNumberFormat="1" applyFont="1" applyFill="1" applyBorder="1" applyAlignment="1">
      <alignment horizontal="right"/>
    </xf>
    <xf numFmtId="165" fontId="7" fillId="5" borderId="25" xfId="2" applyNumberFormat="1" applyFont="1" applyFill="1" applyBorder="1" applyAlignment="1">
      <alignment horizontal="right"/>
    </xf>
    <xf numFmtId="0" fontId="15" fillId="0" borderId="0" xfId="2" applyFont="1"/>
    <xf numFmtId="0" fontId="32" fillId="6" borderId="16" xfId="3" applyFont="1" applyFill="1" applyBorder="1"/>
    <xf numFmtId="0" fontId="37" fillId="6" borderId="17" xfId="3" applyFont="1" applyFill="1" applyBorder="1"/>
    <xf numFmtId="4" fontId="37" fillId="6" borderId="17" xfId="3" applyNumberFormat="1" applyFont="1" applyFill="1" applyBorder="1"/>
    <xf numFmtId="4" fontId="37" fillId="6" borderId="17" xfId="3" applyNumberFormat="1" applyFont="1" applyFill="1" applyBorder="1" applyAlignment="1">
      <alignment horizontal="right"/>
    </xf>
    <xf numFmtId="4" fontId="37" fillId="6" borderId="18" xfId="3" applyNumberFormat="1" applyFont="1" applyFill="1" applyBorder="1"/>
    <xf numFmtId="0" fontId="33" fillId="0" borderId="0" xfId="2" applyFont="1" applyAlignment="1">
      <alignment horizontal="left" wrapText="1"/>
    </xf>
    <xf numFmtId="0" fontId="15" fillId="4" borderId="24" xfId="2" applyFont="1" applyFill="1" applyBorder="1"/>
    <xf numFmtId="0" fontId="16" fillId="0" borderId="0" xfId="2" applyFont="1"/>
    <xf numFmtId="0" fontId="20" fillId="0" borderId="0" xfId="2" applyFont="1" applyAlignment="1">
      <alignment horizontal="justify" wrapText="1"/>
    </xf>
    <xf numFmtId="49" fontId="22" fillId="0" borderId="0" xfId="2" applyNumberFormat="1" applyFont="1" applyAlignment="1">
      <alignment horizontal="right"/>
    </xf>
    <xf numFmtId="0" fontId="38" fillId="0" borderId="0" xfId="2" applyFont="1"/>
    <xf numFmtId="0" fontId="39" fillId="0" borderId="0" xfId="2" applyFont="1"/>
    <xf numFmtId="4" fontId="22" fillId="0" borderId="0" xfId="2" applyNumberFormat="1" applyFont="1"/>
    <xf numFmtId="0" fontId="20" fillId="0" borderId="0" xfId="2" applyFont="1" applyAlignment="1">
      <alignment horizontal="left" wrapText="1"/>
    </xf>
    <xf numFmtId="0" fontId="20" fillId="0" borderId="0" xfId="2" applyFont="1" applyAlignment="1">
      <alignment horizontal="right" vertical="top"/>
    </xf>
    <xf numFmtId="4" fontId="20" fillId="0" borderId="0" xfId="2" applyNumberFormat="1" applyFont="1" applyAlignment="1">
      <alignment horizontal="right" vertical="top"/>
    </xf>
    <xf numFmtId="0" fontId="15" fillId="5" borderId="25" xfId="2" applyFont="1" applyFill="1" applyBorder="1" applyAlignment="1">
      <alignment horizontal="left" vertical="top" wrapText="1"/>
    </xf>
    <xf numFmtId="49" fontId="9" fillId="0" borderId="0" xfId="2" applyNumberFormat="1" applyFont="1" applyAlignment="1">
      <alignment vertical="top"/>
    </xf>
    <xf numFmtId="0" fontId="19" fillId="0" borderId="0" xfId="2" applyFont="1" applyAlignment="1">
      <alignment horizontal="left" vertical="top" wrapText="1"/>
    </xf>
    <xf numFmtId="0" fontId="9" fillId="0" borderId="0" xfId="2" applyFont="1" applyAlignment="1">
      <alignment horizontal="right"/>
    </xf>
    <xf numFmtId="4" fontId="9" fillId="0" borderId="0" xfId="2" applyNumberFormat="1" applyFont="1" applyAlignment="1">
      <alignment horizontal="right"/>
    </xf>
    <xf numFmtId="165" fontId="9" fillId="0" borderId="0" xfId="2" applyNumberFormat="1" applyFont="1" applyAlignment="1">
      <alignment horizontal="right"/>
    </xf>
    <xf numFmtId="0" fontId="9" fillId="0" borderId="0" xfId="2" applyFont="1"/>
    <xf numFmtId="0" fontId="37" fillId="0" borderId="0" xfId="3" applyFont="1"/>
    <xf numFmtId="4" fontId="37" fillId="0" borderId="0" xfId="3" applyNumberFormat="1" applyFont="1"/>
    <xf numFmtId="4" fontId="37" fillId="0" borderId="0" xfId="3" applyNumberFormat="1" applyFont="1" applyAlignment="1">
      <alignment horizontal="right"/>
    </xf>
    <xf numFmtId="0" fontId="33" fillId="0" borderId="8" xfId="3" applyFont="1" applyBorder="1"/>
    <xf numFmtId="0" fontId="33" fillId="0" borderId="9" xfId="3" applyFont="1" applyBorder="1"/>
    <xf numFmtId="4" fontId="33" fillId="0" borderId="9" xfId="3" applyNumberFormat="1" applyFont="1" applyBorder="1"/>
    <xf numFmtId="4" fontId="33" fillId="0" borderId="9" xfId="3" applyNumberFormat="1" applyFont="1" applyBorder="1" applyAlignment="1">
      <alignment horizontal="right"/>
    </xf>
    <xf numFmtId="4" fontId="33" fillId="0" borderId="10" xfId="3" applyNumberFormat="1" applyFont="1" applyBorder="1"/>
    <xf numFmtId="0" fontId="33" fillId="0" borderId="11" xfId="3" applyFont="1" applyBorder="1"/>
    <xf numFmtId="0" fontId="33" fillId="0" borderId="0" xfId="3" applyFont="1"/>
    <xf numFmtId="4" fontId="33" fillId="0" borderId="0" xfId="3" applyNumberFormat="1" applyFont="1"/>
    <xf numFmtId="4" fontId="33" fillId="0" borderId="0" xfId="3" applyNumberFormat="1" applyFont="1" applyAlignment="1">
      <alignment horizontal="right"/>
    </xf>
    <xf numFmtId="4" fontId="33" fillId="0" borderId="12" xfId="3" applyNumberFormat="1" applyFont="1" applyBorder="1"/>
    <xf numFmtId="0" fontId="33" fillId="0" borderId="13" xfId="3" applyFont="1" applyBorder="1"/>
    <xf numFmtId="0" fontId="41" fillId="0" borderId="14" xfId="3" applyFont="1" applyBorder="1"/>
    <xf numFmtId="4" fontId="41" fillId="0" borderId="14" xfId="3" applyNumberFormat="1" applyFont="1" applyBorder="1"/>
    <xf numFmtId="4" fontId="41" fillId="0" borderId="14" xfId="3" applyNumberFormat="1" applyFont="1" applyBorder="1" applyAlignment="1">
      <alignment horizontal="right"/>
    </xf>
    <xf numFmtId="4" fontId="41" fillId="0" borderId="15" xfId="3" applyNumberFormat="1" applyFont="1" applyBorder="1"/>
    <xf numFmtId="0" fontId="41" fillId="0" borderId="0" xfId="3" applyFont="1"/>
    <xf numFmtId="4" fontId="41" fillId="0" borderId="0" xfId="3" applyNumberFormat="1" applyFont="1"/>
    <xf numFmtId="4" fontId="41" fillId="0" borderId="0" xfId="3" applyNumberFormat="1" applyFont="1" applyAlignment="1">
      <alignment horizontal="right"/>
    </xf>
    <xf numFmtId="0" fontId="9" fillId="0" borderId="0" xfId="2" applyFont="1" applyAlignment="1">
      <alignment vertical="top"/>
    </xf>
    <xf numFmtId="0" fontId="19" fillId="0" borderId="0" xfId="2" applyFont="1"/>
    <xf numFmtId="0" fontId="9" fillId="0" borderId="0" xfId="2" applyFont="1" applyAlignment="1">
      <alignment horizontal="center"/>
    </xf>
    <xf numFmtId="44" fontId="22" fillId="0" borderId="0" xfId="2" applyNumberFormat="1" applyFont="1" applyAlignment="1">
      <alignment horizontal="right" vertical="top"/>
    </xf>
    <xf numFmtId="49" fontId="44" fillId="0" borderId="0" xfId="2" applyNumberFormat="1" applyFont="1" applyAlignment="1">
      <alignment horizontal="right" vertical="top"/>
    </xf>
    <xf numFmtId="0" fontId="33" fillId="0" borderId="0" xfId="2" applyFont="1" applyAlignment="1">
      <alignment horizontal="justify" vertical="top" wrapText="1"/>
    </xf>
    <xf numFmtId="49" fontId="20" fillId="0" borderId="0" xfId="2" applyNumberFormat="1" applyFont="1" applyAlignment="1">
      <alignment horizontal="justify" vertical="top" wrapText="1"/>
    </xf>
    <xf numFmtId="0" fontId="18" fillId="0" borderId="0" xfId="2" applyFont="1" applyAlignment="1">
      <alignment horizontal="justify" vertical="top" wrapText="1"/>
    </xf>
    <xf numFmtId="166" fontId="22" fillId="0" borderId="0" xfId="2" applyNumberFormat="1" applyFont="1" applyAlignment="1">
      <alignment horizontal="right" vertical="top"/>
    </xf>
    <xf numFmtId="0" fontId="20" fillId="0" borderId="0" xfId="2" applyFont="1"/>
    <xf numFmtId="0" fontId="37" fillId="6" borderId="17" xfId="3" applyFont="1" applyFill="1" applyBorder="1" applyAlignment="1">
      <alignment vertical="top"/>
    </xf>
    <xf numFmtId="0" fontId="28" fillId="0" borderId="0" xfId="2" applyFont="1"/>
    <xf numFmtId="0" fontId="33" fillId="0" borderId="0" xfId="5" applyFont="1"/>
    <xf numFmtId="49" fontId="22" fillId="0" borderId="0" xfId="2" applyNumberFormat="1" applyFont="1" applyAlignment="1">
      <alignment horizontal="left" vertical="top"/>
    </xf>
    <xf numFmtId="0" fontId="51" fillId="0" borderId="0" xfId="2" applyFont="1" applyAlignment="1">
      <alignment horizontal="justify" vertical="top" wrapText="1"/>
    </xf>
    <xf numFmtId="49" fontId="22" fillId="0" borderId="0" xfId="2" applyNumberFormat="1" applyFont="1" applyAlignment="1">
      <alignment horizontal="left"/>
    </xf>
    <xf numFmtId="4" fontId="22" fillId="0" borderId="0" xfId="2" applyNumberFormat="1" applyFont="1" applyAlignment="1">
      <alignment vertical="top"/>
    </xf>
    <xf numFmtId="49" fontId="4" fillId="0" borderId="0" xfId="2" applyNumberFormat="1" applyFont="1" applyAlignment="1">
      <alignment vertical="top"/>
    </xf>
    <xf numFmtId="0" fontId="4" fillId="0" borderId="0" xfId="2" applyFont="1" applyAlignment="1">
      <alignment horizontal="left" vertical="top" wrapText="1"/>
    </xf>
    <xf numFmtId="4" fontId="4" fillId="0" borderId="0" xfId="2" applyNumberFormat="1" applyFont="1" applyAlignment="1">
      <alignment horizontal="right"/>
    </xf>
    <xf numFmtId="165" fontId="4" fillId="0" borderId="0" xfId="2" applyNumberFormat="1" applyFont="1" applyAlignment="1">
      <alignment horizontal="right"/>
    </xf>
    <xf numFmtId="0" fontId="54" fillId="4" borderId="24" xfId="2" applyFont="1" applyFill="1" applyBorder="1" applyAlignment="1">
      <alignment vertical="top"/>
    </xf>
    <xf numFmtId="0" fontId="54" fillId="4" borderId="24" xfId="2" applyFont="1" applyFill="1" applyBorder="1"/>
    <xf numFmtId="0" fontId="55" fillId="4" borderId="24" xfId="2" applyFont="1" applyFill="1" applyBorder="1"/>
    <xf numFmtId="0" fontId="55" fillId="0" borderId="0" xfId="2" applyFont="1"/>
    <xf numFmtId="0" fontId="56" fillId="0" borderId="0" xfId="2" applyFont="1"/>
    <xf numFmtId="0" fontId="32" fillId="6" borderId="8" xfId="3" applyFont="1" applyFill="1" applyBorder="1"/>
    <xf numFmtId="0" fontId="37" fillId="6" borderId="9" xfId="3" applyFont="1" applyFill="1" applyBorder="1"/>
    <xf numFmtId="4" fontId="37" fillId="6" borderId="9" xfId="3" applyNumberFormat="1" applyFont="1" applyFill="1" applyBorder="1"/>
    <xf numFmtId="4" fontId="37" fillId="6" borderId="9" xfId="3" applyNumberFormat="1" applyFont="1" applyFill="1" applyBorder="1" applyAlignment="1">
      <alignment horizontal="right"/>
    </xf>
    <xf numFmtId="4" fontId="37" fillId="6" borderId="10" xfId="3" applyNumberFormat="1" applyFont="1" applyFill="1" applyBorder="1"/>
    <xf numFmtId="0" fontId="20" fillId="0" borderId="0" xfId="2" applyFont="1" applyAlignment="1">
      <alignment horizontal="right" vertical="justify" wrapText="1"/>
    </xf>
    <xf numFmtId="0" fontId="20" fillId="0" borderId="0" xfId="2" applyFont="1" applyAlignment="1">
      <alignment vertical="justify" wrapText="1"/>
    </xf>
    <xf numFmtId="0" fontId="20" fillId="0" borderId="0" xfId="2" applyFont="1" applyAlignment="1">
      <alignment horizontal="right"/>
    </xf>
    <xf numFmtId="0" fontId="43" fillId="0" borderId="0" xfId="2" applyFont="1" applyAlignment="1">
      <alignment horizontal="justify" vertical="top" wrapText="1"/>
    </xf>
    <xf numFmtId="4" fontId="58" fillId="0" borderId="0" xfId="2" applyNumberFormat="1" applyFont="1"/>
    <xf numFmtId="0" fontId="59" fillId="0" borderId="0" xfId="2" applyFont="1"/>
    <xf numFmtId="0" fontId="60" fillId="0" borderId="0" xfId="2" applyFont="1" applyAlignment="1">
      <alignment horizontal="left" vertical="top" wrapText="1"/>
    </xf>
    <xf numFmtId="4" fontId="58" fillId="0" borderId="0" xfId="7" applyNumberFormat="1" applyFont="1" applyAlignment="1">
      <alignment vertical="top"/>
    </xf>
    <xf numFmtId="4" fontId="58" fillId="0" borderId="0" xfId="7" applyNumberFormat="1" applyFont="1" applyAlignment="1">
      <alignment vertical="top" wrapText="1"/>
    </xf>
    <xf numFmtId="49" fontId="22" fillId="0" borderId="0" xfId="2" applyNumberFormat="1" applyFont="1" applyAlignment="1">
      <alignment horizontal="center"/>
    </xf>
    <xf numFmtId="4" fontId="63" fillId="0" borderId="0" xfId="7" applyNumberFormat="1" applyFont="1" applyAlignment="1">
      <alignment vertical="top"/>
    </xf>
    <xf numFmtId="0" fontId="37" fillId="6" borderId="9" xfId="3" applyFont="1" applyFill="1" applyBorder="1" applyAlignment="1">
      <alignment vertical="top"/>
    </xf>
    <xf numFmtId="0" fontId="65" fillId="0" borderId="0" xfId="2" applyFont="1" applyAlignment="1">
      <alignment vertical="center" wrapText="1"/>
    </xf>
    <xf numFmtId="0" fontId="65" fillId="0" borderId="0" xfId="2" applyFont="1" applyAlignment="1">
      <alignment vertical="top" wrapText="1"/>
    </xf>
    <xf numFmtId="49" fontId="22" fillId="0" borderId="0" xfId="2" applyNumberFormat="1" applyFont="1" applyAlignment="1">
      <alignment horizontal="right" vertical="top"/>
    </xf>
    <xf numFmtId="4" fontId="58" fillId="0" borderId="0" xfId="2" applyNumberFormat="1" applyFont="1" applyAlignment="1">
      <alignment vertical="top"/>
    </xf>
    <xf numFmtId="4" fontId="58" fillId="0" borderId="0" xfId="2" applyNumberFormat="1" applyFont="1" applyAlignment="1">
      <alignment vertical="top" wrapText="1"/>
    </xf>
    <xf numFmtId="49" fontId="66" fillId="0" borderId="0" xfId="2" applyNumberFormat="1" applyFont="1" applyAlignment="1">
      <alignment horizontal="right" vertical="top"/>
    </xf>
    <xf numFmtId="49" fontId="22" fillId="0" borderId="0" xfId="2" applyNumberFormat="1" applyFont="1"/>
    <xf numFmtId="4" fontId="37" fillId="6" borderId="17" xfId="3" applyNumberFormat="1" applyFont="1" applyFill="1" applyBorder="1" applyAlignment="1">
      <alignment vertical="top"/>
    </xf>
    <xf numFmtId="4" fontId="37" fillId="6" borderId="17" xfId="3" applyNumberFormat="1" applyFont="1" applyFill="1" applyBorder="1" applyAlignment="1">
      <alignment horizontal="right" vertical="top"/>
    </xf>
    <xf numFmtId="4" fontId="37" fillId="6" borderId="18" xfId="3" applyNumberFormat="1" applyFont="1" applyFill="1" applyBorder="1" applyAlignment="1">
      <alignment vertical="top"/>
    </xf>
    <xf numFmtId="0" fontId="68" fillId="0" borderId="0" xfId="2" applyFont="1"/>
    <xf numFmtId="0" fontId="16" fillId="0" borderId="0" xfId="2" applyFont="1" applyAlignment="1">
      <alignment horizontal="justify" vertical="top" wrapText="1"/>
    </xf>
    <xf numFmtId="0" fontId="7" fillId="4" borderId="24" xfId="2" applyFont="1" applyFill="1" applyBorder="1" applyAlignment="1">
      <alignment horizontal="left" vertical="top"/>
    </xf>
    <xf numFmtId="0" fontId="67" fillId="0" borderId="0" xfId="2" applyFont="1" applyAlignment="1">
      <alignment horizontal="justify" vertical="top" wrapText="1"/>
    </xf>
    <xf numFmtId="0" fontId="22" fillId="0" borderId="0" xfId="2" applyFont="1" applyAlignment="1">
      <alignment vertical="top" wrapText="1"/>
    </xf>
    <xf numFmtId="0" fontId="23" fillId="0" borderId="0" xfId="2" applyFont="1" applyAlignment="1">
      <alignment vertical="top" wrapText="1"/>
    </xf>
    <xf numFmtId="49" fontId="7" fillId="5" borderId="25" xfId="2" applyNumberFormat="1" applyFont="1" applyFill="1" applyBorder="1" applyAlignment="1">
      <alignment horizontal="left" vertical="top"/>
    </xf>
    <xf numFmtId="0" fontId="4" fillId="4" borderId="24" xfId="2" applyFont="1" applyFill="1" applyBorder="1"/>
    <xf numFmtId="0" fontId="54" fillId="0" borderId="0" xfId="2" applyFont="1" applyAlignment="1">
      <alignment vertical="top"/>
    </xf>
    <xf numFmtId="0" fontId="54" fillId="0" borderId="0" xfId="2" applyFont="1"/>
    <xf numFmtId="0" fontId="54" fillId="0" borderId="0" xfId="2" applyFont="1" applyAlignment="1">
      <alignment horizontal="left" vertical="top"/>
    </xf>
    <xf numFmtId="0" fontId="53" fillId="0" borderId="0" xfId="2" applyFont="1" applyAlignment="1">
      <alignment horizontal="right" vertical="top"/>
    </xf>
    <xf numFmtId="4" fontId="53" fillId="0" borderId="0" xfId="2" applyNumberFormat="1" applyFont="1" applyAlignment="1">
      <alignment horizontal="right" vertical="top"/>
    </xf>
    <xf numFmtId="165" fontId="53" fillId="0" borderId="0" xfId="2" applyNumberFormat="1" applyFont="1" applyAlignment="1">
      <alignment horizontal="right" vertical="top"/>
    </xf>
    <xf numFmtId="0" fontId="4" fillId="0" borderId="0" xfId="2" applyFont="1" applyAlignment="1">
      <alignment horizontal="justify" vertical="top" wrapText="1"/>
    </xf>
    <xf numFmtId="0" fontId="53" fillId="0" borderId="0" xfId="2" applyFont="1" applyAlignment="1">
      <alignment horizontal="justify" vertical="top" wrapText="1"/>
    </xf>
    <xf numFmtId="0" fontId="73" fillId="0" borderId="0" xfId="2" applyFont="1" applyAlignment="1">
      <alignment horizontal="justify" vertical="top" wrapText="1"/>
    </xf>
    <xf numFmtId="0" fontId="22" fillId="0" borderId="0" xfId="2" applyFont="1" applyAlignment="1">
      <alignment horizontal="justify" wrapText="1"/>
    </xf>
    <xf numFmtId="0" fontId="53" fillId="0" borderId="0" xfId="2" applyFont="1" applyAlignment="1">
      <alignment horizontal="justify" wrapText="1"/>
    </xf>
    <xf numFmtId="0" fontId="53" fillId="0" borderId="0" xfId="2" applyFont="1" applyAlignment="1">
      <alignment vertical="top" wrapText="1"/>
    </xf>
    <xf numFmtId="0" fontId="75" fillId="0" borderId="0" xfId="2" applyFont="1" applyAlignment="1">
      <alignment horizontal="right" vertical="top"/>
    </xf>
    <xf numFmtId="4" fontId="58" fillId="0" borderId="0" xfId="2" applyNumberFormat="1" applyFont="1" applyAlignment="1">
      <alignment horizontal="left" vertical="top" wrapText="1"/>
    </xf>
    <xf numFmtId="0" fontId="7" fillId="5" borderId="25" xfId="2" applyFont="1" applyFill="1" applyBorder="1" applyAlignment="1">
      <alignment vertical="top"/>
    </xf>
    <xf numFmtId="0" fontId="76" fillId="0" borderId="0" xfId="8" applyFont="1" applyAlignment="1">
      <alignment horizontal="center" vertical="top"/>
    </xf>
    <xf numFmtId="0" fontId="76" fillId="0" borderId="0" xfId="8" applyFont="1" applyAlignment="1">
      <alignment horizontal="left" vertical="top" wrapText="1"/>
    </xf>
    <xf numFmtId="167" fontId="18" fillId="0" borderId="0" xfId="9" applyFont="1" applyAlignment="1">
      <alignment horizontal="center"/>
    </xf>
    <xf numFmtId="4" fontId="18" fillId="0" borderId="0" xfId="9" applyNumberFormat="1" applyFont="1" applyAlignment="1">
      <alignment horizontal="right"/>
    </xf>
    <xf numFmtId="4" fontId="58" fillId="0" borderId="0" xfId="9" applyNumberFormat="1" applyFont="1" applyAlignment="1">
      <alignment horizontal="right"/>
    </xf>
    <xf numFmtId="167" fontId="18" fillId="0" borderId="0" xfId="9" applyFont="1" applyAlignment="1">
      <alignment horizontal="right"/>
    </xf>
    <xf numFmtId="167" fontId="18" fillId="0" borderId="0" xfId="9" applyFont="1"/>
    <xf numFmtId="167" fontId="18" fillId="0" borderId="0" xfId="9" applyFont="1" applyAlignment="1">
      <alignment horizontal="center" vertical="top"/>
    </xf>
    <xf numFmtId="167" fontId="77" fillId="0" borderId="0" xfId="9" applyFont="1" applyAlignment="1">
      <alignment horizontal="left" vertical="top" wrapText="1"/>
    </xf>
    <xf numFmtId="0" fontId="7" fillId="4" borderId="24" xfId="0" applyFont="1" applyFill="1" applyBorder="1" applyAlignment="1">
      <alignment vertical="top"/>
    </xf>
    <xf numFmtId="0" fontId="15" fillId="4" borderId="24" xfId="0" applyFont="1" applyFill="1" applyBorder="1"/>
    <xf numFmtId="0" fontId="7" fillId="4" borderId="24" xfId="0" applyFont="1" applyFill="1" applyBorder="1" applyAlignment="1">
      <alignment horizontal="center"/>
    </xf>
    <xf numFmtId="0" fontId="7" fillId="0" borderId="0" xfId="0" applyFont="1"/>
    <xf numFmtId="167" fontId="18" fillId="0" borderId="11" xfId="9" applyFont="1" applyBorder="1" applyAlignment="1">
      <alignment horizontal="center" vertical="top"/>
    </xf>
    <xf numFmtId="167" fontId="18" fillId="0" borderId="0" xfId="9" applyFont="1" applyAlignment="1">
      <alignment horizontal="left" vertical="top" wrapText="1"/>
    </xf>
    <xf numFmtId="167" fontId="77" fillId="0" borderId="0" xfId="9" applyFont="1" applyAlignment="1">
      <alignment horizontal="center" vertical="top"/>
    </xf>
    <xf numFmtId="167" fontId="18" fillId="0" borderId="0" xfId="9" quotePrefix="1" applyFont="1" applyAlignment="1">
      <alignment horizontal="center" vertical="top"/>
    </xf>
    <xf numFmtId="167" fontId="58" fillId="0" borderId="0" xfId="9" applyFont="1" applyAlignment="1">
      <alignment horizontal="left" vertical="top" wrapText="1"/>
    </xf>
    <xf numFmtId="167" fontId="58" fillId="0" borderId="0" xfId="9" applyFont="1" applyAlignment="1">
      <alignment horizontal="center"/>
    </xf>
    <xf numFmtId="167" fontId="58" fillId="0" borderId="0" xfId="9" applyFont="1" applyAlignment="1">
      <alignment horizontal="right"/>
    </xf>
    <xf numFmtId="167" fontId="58" fillId="0" borderId="0" xfId="9" applyFont="1" applyAlignment="1">
      <alignment horizontal="center" vertical="top"/>
    </xf>
    <xf numFmtId="167" fontId="58" fillId="0" borderId="0" xfId="9" applyFont="1"/>
    <xf numFmtId="167" fontId="63" fillId="0" borderId="0" xfId="9" applyFont="1" applyAlignment="1">
      <alignment horizontal="center" vertical="top"/>
    </xf>
    <xf numFmtId="167" fontId="63" fillId="0" borderId="0" xfId="9" applyFont="1" applyAlignment="1">
      <alignment horizontal="left" vertical="top" wrapText="1"/>
    </xf>
    <xf numFmtId="167" fontId="58" fillId="0" borderId="0" xfId="10" applyFont="1" applyFill="1" applyBorder="1" applyAlignment="1">
      <alignment horizontal="left" vertical="top" wrapText="1"/>
    </xf>
    <xf numFmtId="0" fontId="18" fillId="0" borderId="0" xfId="8" quotePrefix="1" applyFont="1" applyAlignment="1">
      <alignment horizontal="center" vertical="top"/>
    </xf>
    <xf numFmtId="0" fontId="18" fillId="0" borderId="0" xfId="8" applyFont="1" applyAlignment="1">
      <alignment horizontal="justify" vertical="top" wrapText="1"/>
    </xf>
    <xf numFmtId="0" fontId="18" fillId="0" borderId="0" xfId="8" applyFont="1" applyAlignment="1">
      <alignment horizontal="center"/>
    </xf>
    <xf numFmtId="4" fontId="18" fillId="0" borderId="0" xfId="8" applyNumberFormat="1" applyFont="1" applyAlignment="1">
      <alignment horizontal="center"/>
    </xf>
    <xf numFmtId="168" fontId="78" fillId="0" borderId="0" xfId="11" applyNumberFormat="1" applyFont="1" applyAlignment="1">
      <alignment horizontal="center"/>
    </xf>
    <xf numFmtId="4" fontId="18" fillId="0" borderId="0" xfId="8" applyNumberFormat="1" applyFont="1" applyAlignment="1">
      <alignment horizontal="right"/>
    </xf>
    <xf numFmtId="165" fontId="58" fillId="0" borderId="0" xfId="8" applyNumberFormat="1" applyFont="1"/>
    <xf numFmtId="0" fontId="58" fillId="0" borderId="0" xfId="0" applyFont="1"/>
    <xf numFmtId="167" fontId="18" fillId="0" borderId="0" xfId="10" applyFont="1" applyFill="1" applyBorder="1" applyAlignment="1">
      <alignment horizontal="left" vertical="top" wrapText="1"/>
    </xf>
    <xf numFmtId="167" fontId="58" fillId="0" borderId="0" xfId="9" quotePrefix="1" applyFont="1" applyAlignment="1">
      <alignment horizontal="center" vertical="top"/>
    </xf>
    <xf numFmtId="167" fontId="58" fillId="0" borderId="0" xfId="12" applyFont="1" applyAlignment="1">
      <alignment horizontal="left" vertical="top" wrapText="1"/>
    </xf>
    <xf numFmtId="167" fontId="63" fillId="0" borderId="0" xfId="10" applyFont="1" applyFill="1" applyBorder="1" applyAlignment="1">
      <alignment horizontal="left" vertical="top" wrapText="1"/>
    </xf>
    <xf numFmtId="167" fontId="63" fillId="0" borderId="0" xfId="9" applyFont="1" applyAlignment="1">
      <alignment horizontal="center"/>
    </xf>
    <xf numFmtId="4" fontId="63" fillId="0" borderId="0" xfId="9" applyNumberFormat="1" applyFont="1" applyAlignment="1">
      <alignment horizontal="right"/>
    </xf>
    <xf numFmtId="167" fontId="63" fillId="0" borderId="0" xfId="9" applyFont="1"/>
    <xf numFmtId="16" fontId="58" fillId="0" borderId="0" xfId="9" quotePrefix="1" applyNumberFormat="1" applyFont="1" applyAlignment="1">
      <alignment horizontal="center" vertical="top"/>
    </xf>
    <xf numFmtId="167" fontId="63" fillId="0" borderId="0" xfId="9" applyFont="1" applyAlignment="1">
      <alignment horizontal="right"/>
    </xf>
    <xf numFmtId="49" fontId="7" fillId="5" borderId="25" xfId="0" applyNumberFormat="1" applyFont="1" applyFill="1" applyBorder="1" applyAlignment="1">
      <alignment vertical="top"/>
    </xf>
    <xf numFmtId="0" fontId="15" fillId="5" borderId="25" xfId="0" applyFont="1" applyFill="1" applyBorder="1" applyAlignment="1">
      <alignment horizontal="left" vertical="top" wrapText="1"/>
    </xf>
    <xf numFmtId="0" fontId="7" fillId="5" borderId="25" xfId="0" applyFont="1" applyFill="1" applyBorder="1" applyAlignment="1">
      <alignment horizontal="right"/>
    </xf>
    <xf numFmtId="4" fontId="7" fillId="5" borderId="25" xfId="0" applyNumberFormat="1" applyFont="1" applyFill="1" applyBorder="1" applyAlignment="1">
      <alignment horizontal="right"/>
    </xf>
    <xf numFmtId="165" fontId="7" fillId="5" borderId="25" xfId="0" applyNumberFormat="1" applyFont="1" applyFill="1" applyBorder="1" applyAlignment="1">
      <alignment horizontal="right"/>
    </xf>
    <xf numFmtId="167" fontId="77" fillId="0" borderId="0" xfId="9" applyFont="1" applyAlignment="1">
      <alignment horizontal="center"/>
    </xf>
    <xf numFmtId="4" fontId="77" fillId="0" borderId="0" xfId="9" applyNumberFormat="1" applyFont="1" applyAlignment="1">
      <alignment horizontal="right"/>
    </xf>
    <xf numFmtId="167" fontId="77" fillId="0" borderId="0" xfId="9" applyFont="1" applyAlignment="1">
      <alignment horizontal="right"/>
    </xf>
    <xf numFmtId="167" fontId="77" fillId="0" borderId="0" xfId="9" applyFont="1"/>
    <xf numFmtId="0" fontId="15" fillId="0" borderId="0" xfId="8" applyFont="1" applyAlignment="1">
      <alignment horizontal="center" vertical="top"/>
    </xf>
    <xf numFmtId="0" fontId="15" fillId="0" borderId="0" xfId="8" applyFont="1" applyAlignment="1">
      <alignment horizontal="left" vertical="top" wrapText="1"/>
    </xf>
    <xf numFmtId="167" fontId="16" fillId="0" borderId="0" xfId="9" applyFont="1" applyAlignment="1">
      <alignment horizontal="center"/>
    </xf>
    <xf numFmtId="4" fontId="16" fillId="0" borderId="0" xfId="9" applyNumberFormat="1" applyFont="1" applyAlignment="1">
      <alignment horizontal="center"/>
    </xf>
    <xf numFmtId="4" fontId="80" fillId="0" borderId="0" xfId="9" applyNumberFormat="1" applyFont="1" applyAlignment="1">
      <alignment horizontal="right"/>
    </xf>
    <xf numFmtId="167" fontId="16" fillId="0" borderId="0" xfId="9" applyFont="1" applyAlignment="1">
      <alignment horizontal="right"/>
    </xf>
    <xf numFmtId="167" fontId="16" fillId="0" borderId="0" xfId="9" applyFont="1"/>
    <xf numFmtId="167" fontId="16" fillId="0" borderId="0" xfId="9" applyFont="1" applyAlignment="1">
      <alignment horizontal="center" vertical="top"/>
    </xf>
    <xf numFmtId="167" fontId="15" fillId="0" borderId="0" xfId="9" applyFont="1" applyAlignment="1">
      <alignment horizontal="left" vertical="top" wrapText="1"/>
    </xf>
    <xf numFmtId="0" fontId="9" fillId="0" borderId="0" xfId="0" applyFont="1" applyAlignment="1">
      <alignment vertical="top"/>
    </xf>
    <xf numFmtId="0" fontId="19" fillId="0" borderId="0" xfId="0" applyFont="1"/>
    <xf numFmtId="0" fontId="9" fillId="0" borderId="0" xfId="0" applyFont="1" applyAlignment="1">
      <alignment horizontal="center"/>
    </xf>
    <xf numFmtId="0" fontId="9" fillId="0" borderId="0" xfId="0" applyFont="1"/>
    <xf numFmtId="0" fontId="63" fillId="0" borderId="0" xfId="8" applyFont="1" applyAlignment="1">
      <alignment horizontal="center" vertical="top"/>
    </xf>
    <xf numFmtId="0" fontId="63" fillId="0" borderId="0" xfId="8" applyFont="1" applyAlignment="1">
      <alignment horizontal="left" vertical="top" wrapText="1"/>
    </xf>
    <xf numFmtId="165" fontId="18" fillId="0" borderId="0" xfId="8" applyNumberFormat="1" applyFont="1" applyAlignment="1">
      <alignment horizontal="center"/>
    </xf>
    <xf numFmtId="0" fontId="58" fillId="0" borderId="0" xfId="8" quotePrefix="1" applyFont="1" applyAlignment="1">
      <alignment horizontal="center" vertical="top"/>
    </xf>
    <xf numFmtId="0" fontId="58" fillId="0" borderId="0" xfId="13" applyFont="1" applyFill="1" applyBorder="1" applyAlignment="1">
      <alignment horizontal="left" vertical="top" wrapText="1"/>
    </xf>
    <xf numFmtId="0" fontId="58" fillId="0" borderId="0" xfId="8" applyFont="1" applyAlignment="1">
      <alignment horizontal="center"/>
    </xf>
    <xf numFmtId="4" fontId="58" fillId="0" borderId="0" xfId="8" applyNumberFormat="1" applyFont="1" applyAlignment="1">
      <alignment horizontal="center"/>
    </xf>
    <xf numFmtId="0" fontId="58" fillId="0" borderId="0" xfId="8" applyFont="1" applyAlignment="1">
      <alignment horizontal="center" vertical="top"/>
    </xf>
    <xf numFmtId="168" fontId="58" fillId="0" borderId="0" xfId="11" applyNumberFormat="1" applyFont="1" applyAlignment="1">
      <alignment horizontal="center"/>
    </xf>
    <xf numFmtId="0" fontId="81" fillId="0" borderId="0" xfId="8" applyFont="1" applyAlignment="1">
      <alignment horizontal="center" vertical="top"/>
    </xf>
    <xf numFmtId="0" fontId="81" fillId="0" borderId="0" xfId="13" applyFont="1" applyFill="1" applyBorder="1" applyAlignment="1">
      <alignment horizontal="left" vertical="top" wrapText="1"/>
    </xf>
    <xf numFmtId="0" fontId="81" fillId="0" borderId="0" xfId="8" applyFont="1" applyAlignment="1">
      <alignment horizontal="center"/>
    </xf>
    <xf numFmtId="4" fontId="81" fillId="0" borderId="0" xfId="8" applyNumberFormat="1" applyFont="1" applyAlignment="1">
      <alignment horizontal="center"/>
    </xf>
    <xf numFmtId="165" fontId="81" fillId="0" borderId="0" xfId="8" applyNumberFormat="1" applyFont="1"/>
    <xf numFmtId="0" fontId="63" fillId="0" borderId="0" xfId="8" applyFont="1" applyAlignment="1">
      <alignment horizontal="center"/>
    </xf>
    <xf numFmtId="4" fontId="63" fillId="0" borderId="0" xfId="8" applyNumberFormat="1" applyFont="1" applyAlignment="1">
      <alignment horizontal="center"/>
    </xf>
    <xf numFmtId="16" fontId="77" fillId="0" borderId="0" xfId="8" applyNumberFormat="1" applyFont="1" applyAlignment="1">
      <alignment horizontal="center" vertical="top" wrapText="1"/>
    </xf>
    <xf numFmtId="0" fontId="77" fillId="0" borderId="0" xfId="8" applyFont="1" applyAlignment="1">
      <alignment horizontal="justify" vertical="top" wrapText="1"/>
    </xf>
    <xf numFmtId="0" fontId="77" fillId="0" borderId="0" xfId="8" applyFont="1" applyAlignment="1">
      <alignment horizontal="center" vertical="top" wrapText="1"/>
    </xf>
    <xf numFmtId="0" fontId="78" fillId="0" borderId="0" xfId="8" applyFont="1" applyAlignment="1">
      <alignment horizontal="center"/>
    </xf>
    <xf numFmtId="4" fontId="78" fillId="0" borderId="0" xfId="8" applyNumberFormat="1" applyFont="1" applyAlignment="1">
      <alignment horizontal="center"/>
    </xf>
    <xf numFmtId="0" fontId="78" fillId="0" borderId="0" xfId="8" applyFont="1" applyAlignment="1">
      <alignment horizontal="justify" vertical="top" wrapText="1"/>
    </xf>
    <xf numFmtId="0" fontId="77" fillId="0" borderId="0" xfId="8" quotePrefix="1" applyFont="1" applyAlignment="1">
      <alignment horizontal="center" vertical="top"/>
    </xf>
    <xf numFmtId="168" fontId="18" fillId="0" borderId="0" xfId="11" applyNumberFormat="1" applyFont="1" applyAlignment="1">
      <alignment horizontal="center"/>
    </xf>
    <xf numFmtId="0" fontId="78" fillId="0" borderId="0" xfId="8" quotePrefix="1" applyFont="1" applyAlignment="1">
      <alignment horizontal="center" vertical="top"/>
    </xf>
    <xf numFmtId="0" fontId="82" fillId="0" borderId="0" xfId="8" quotePrefix="1" applyFont="1" applyAlignment="1">
      <alignment horizontal="center" vertical="top"/>
    </xf>
    <xf numFmtId="0" fontId="18" fillId="0" borderId="0" xfId="8" applyFont="1" applyAlignment="1">
      <alignment horizontal="center" vertical="top" wrapText="1"/>
    </xf>
    <xf numFmtId="0" fontId="77" fillId="0" borderId="0" xfId="8" applyFont="1" applyAlignment="1">
      <alignment horizontal="center"/>
    </xf>
    <xf numFmtId="4" fontId="77" fillId="0" borderId="0" xfId="8" applyNumberFormat="1" applyFont="1" applyAlignment="1">
      <alignment horizontal="center"/>
    </xf>
    <xf numFmtId="165" fontId="63" fillId="0" borderId="0" xfId="8" applyNumberFormat="1" applyFont="1"/>
    <xf numFmtId="0" fontId="18" fillId="0" borderId="0" xfId="14" applyFont="1" applyAlignment="1">
      <alignment horizontal="center"/>
    </xf>
    <xf numFmtId="0" fontId="18" fillId="0" borderId="0" xfId="8" quotePrefix="1" applyFont="1" applyAlignment="1">
      <alignment horizontal="justify" vertical="top" wrapText="1"/>
    </xf>
    <xf numFmtId="16" fontId="77" fillId="0" borderId="0" xfId="8" quotePrefix="1" applyNumberFormat="1" applyFont="1" applyAlignment="1">
      <alignment horizontal="center" vertical="top"/>
    </xf>
    <xf numFmtId="0" fontId="77" fillId="0" borderId="0" xfId="8" quotePrefix="1" applyFont="1" applyAlignment="1">
      <alignment horizontal="justify" vertical="top" wrapText="1"/>
    </xf>
    <xf numFmtId="4" fontId="18" fillId="0" borderId="0" xfId="11" applyNumberFormat="1" applyFont="1" applyAlignment="1">
      <alignment horizontal="center"/>
    </xf>
    <xf numFmtId="0" fontId="82" fillId="0" borderId="0" xfId="8" applyFont="1" applyAlignment="1">
      <alignment horizontal="center"/>
    </xf>
    <xf numFmtId="4" fontId="82" fillId="0" borderId="0" xfId="8" applyNumberFormat="1" applyFont="1" applyAlignment="1">
      <alignment horizontal="center"/>
    </xf>
    <xf numFmtId="0" fontId="82" fillId="0" borderId="0" xfId="14" applyFont="1" applyAlignment="1">
      <alignment horizontal="center"/>
    </xf>
    <xf numFmtId="0" fontId="82" fillId="0" borderId="0" xfId="15" applyFont="1" applyAlignment="1">
      <alignment horizontal="center"/>
    </xf>
    <xf numFmtId="165" fontId="82" fillId="0" borderId="0" xfId="8" applyNumberFormat="1" applyFont="1" applyAlignment="1">
      <alignment horizontal="center"/>
    </xf>
    <xf numFmtId="0" fontId="63" fillId="0" borderId="0" xfId="0" applyFont="1"/>
    <xf numFmtId="0" fontId="82" fillId="0" borderId="0" xfId="8" applyFont="1" applyAlignment="1">
      <alignment horizontal="justify" vertical="top" wrapText="1"/>
    </xf>
    <xf numFmtId="0" fontId="18" fillId="0" borderId="0" xfId="17" applyFont="1" applyAlignment="1">
      <alignment vertical="top" wrapText="1"/>
    </xf>
    <xf numFmtId="0" fontId="18" fillId="0" borderId="0" xfId="8" applyFont="1" applyAlignment="1" applyProtection="1">
      <alignment horizontal="left" vertical="top" wrapText="1"/>
      <protection locked="0"/>
    </xf>
    <xf numFmtId="0" fontId="18" fillId="0" borderId="0" xfId="8" applyFont="1" applyAlignment="1">
      <alignment horizontal="center" vertical="top"/>
    </xf>
    <xf numFmtId="166" fontId="18" fillId="0" borderId="0" xfId="8" applyNumberFormat="1" applyFont="1" applyAlignment="1">
      <alignment horizontal="right" vertical="top"/>
    </xf>
    <xf numFmtId="0" fontId="18" fillId="0" borderId="0" xfId="8" applyFont="1" applyAlignment="1">
      <alignment horizontal="left" vertical="top" wrapText="1"/>
    </xf>
    <xf numFmtId="0" fontId="18" fillId="0" borderId="0" xfId="0" applyFont="1" applyAlignment="1">
      <alignment horizontal="center" vertical="top"/>
    </xf>
    <xf numFmtId="0" fontId="18" fillId="0" borderId="0" xfId="0" applyFont="1" applyAlignment="1">
      <alignment horizontal="center" vertical="top" wrapText="1"/>
    </xf>
    <xf numFmtId="0" fontId="18" fillId="0" borderId="0" xfId="0" applyFont="1" applyAlignment="1">
      <alignment horizontal="left" vertical="top" wrapText="1"/>
    </xf>
    <xf numFmtId="44" fontId="18" fillId="0" borderId="0" xfId="11" applyFont="1" applyAlignment="1">
      <alignment horizontal="center"/>
    </xf>
    <xf numFmtId="44" fontId="82" fillId="0" borderId="0" xfId="11" applyFont="1" applyAlignment="1">
      <alignment horizontal="center"/>
    </xf>
    <xf numFmtId="0" fontId="88" fillId="0" borderId="0" xfId="8" quotePrefix="1" applyFont="1" applyAlignment="1">
      <alignment horizontal="center" vertical="top"/>
    </xf>
    <xf numFmtId="169" fontId="77" fillId="0" borderId="0" xfId="15" quotePrefix="1" applyNumberFormat="1" applyFont="1" applyAlignment="1">
      <alignment horizontal="center" vertical="top"/>
    </xf>
    <xf numFmtId="165" fontId="18" fillId="0" borderId="0" xfId="8" applyNumberFormat="1" applyFont="1"/>
    <xf numFmtId="49" fontId="7" fillId="0" borderId="0" xfId="0" applyNumberFormat="1" applyFont="1" applyAlignment="1">
      <alignment vertical="top"/>
    </xf>
    <xf numFmtId="0" fontId="15" fillId="0" borderId="0" xfId="0" applyFont="1" applyAlignment="1">
      <alignment horizontal="left" vertical="top" wrapText="1"/>
    </xf>
    <xf numFmtId="4" fontId="7" fillId="5" borderId="25" xfId="0" applyNumberFormat="1" applyFont="1" applyFill="1" applyBorder="1" applyAlignment="1">
      <alignment horizontal="left"/>
    </xf>
    <xf numFmtId="4" fontId="7" fillId="5" borderId="25" xfId="0" applyNumberFormat="1" applyFont="1" applyFill="1" applyBorder="1" applyAlignment="1">
      <alignment horizontal="center"/>
    </xf>
    <xf numFmtId="0" fontId="89" fillId="0" borderId="0" xfId="8" applyFont="1"/>
    <xf numFmtId="165" fontId="82" fillId="0" borderId="0" xfId="11" applyNumberFormat="1" applyFont="1" applyAlignment="1">
      <alignment horizontal="center"/>
    </xf>
    <xf numFmtId="44" fontId="82" fillId="0" borderId="0" xfId="11" applyFont="1"/>
    <xf numFmtId="4" fontId="16" fillId="0" borderId="0" xfId="9" applyNumberFormat="1" applyFont="1" applyAlignment="1">
      <alignment horizontal="right"/>
    </xf>
    <xf numFmtId="4" fontId="58" fillId="0" borderId="0" xfId="9" applyNumberFormat="1" applyFont="1" applyAlignment="1">
      <alignment horizontal="center"/>
    </xf>
    <xf numFmtId="167" fontId="63" fillId="0" borderId="0" xfId="10" applyFont="1" applyFill="1" applyBorder="1" applyAlignment="1">
      <alignment horizontal="left" vertical="top"/>
    </xf>
    <xf numFmtId="4" fontId="63" fillId="0" borderId="0" xfId="9" applyNumberFormat="1" applyFont="1" applyAlignment="1">
      <alignment horizontal="center"/>
    </xf>
    <xf numFmtId="16" fontId="18" fillId="0" borderId="0" xfId="9" quotePrefix="1" applyNumberFormat="1" applyFont="1" applyAlignment="1">
      <alignment horizontal="center" vertical="top"/>
    </xf>
    <xf numFmtId="4" fontId="18" fillId="0" borderId="0" xfId="9" applyNumberFormat="1" applyFont="1" applyAlignment="1">
      <alignment horizontal="center"/>
    </xf>
    <xf numFmtId="4" fontId="78" fillId="0" borderId="0" xfId="9" applyNumberFormat="1" applyFont="1" applyAlignment="1">
      <alignment horizontal="center"/>
    </xf>
    <xf numFmtId="167" fontId="18" fillId="0" borderId="0" xfId="19" quotePrefix="1" applyFont="1" applyAlignment="1">
      <alignment horizontal="left" wrapText="1"/>
    </xf>
    <xf numFmtId="167" fontId="77" fillId="0" borderId="0" xfId="9" applyFont="1" applyAlignment="1">
      <alignment horizontal="left" vertical="top"/>
    </xf>
    <xf numFmtId="0" fontId="58" fillId="0" borderId="0" xfId="12" applyNumberFormat="1" applyFont="1" applyAlignment="1">
      <alignment horizontal="left" vertical="top" wrapText="1"/>
    </xf>
    <xf numFmtId="165" fontId="91" fillId="0" borderId="0" xfId="11" applyNumberFormat="1" applyFont="1" applyAlignment="1">
      <alignment horizontal="center"/>
    </xf>
    <xf numFmtId="0" fontId="2" fillId="0" borderId="0" xfId="8" applyFont="1"/>
    <xf numFmtId="0" fontId="0" fillId="0" borderId="0" xfId="0" applyAlignment="1">
      <alignment vertical="top" wrapText="1"/>
    </xf>
    <xf numFmtId="0" fontId="0" fillId="0" borderId="0" xfId="0" applyAlignment="1">
      <alignment horizontal="right" vertical="top" wrapText="1"/>
    </xf>
    <xf numFmtId="4" fontId="58" fillId="0" borderId="0" xfId="7" applyNumberFormat="1" applyFont="1" applyAlignment="1">
      <alignment horizontal="left" vertical="top" wrapText="1"/>
    </xf>
    <xf numFmtId="0" fontId="91" fillId="0" borderId="0" xfId="8" applyFont="1" applyAlignment="1">
      <alignment vertical="top"/>
    </xf>
    <xf numFmtId="4" fontId="91" fillId="0" borderId="0" xfId="8" applyNumberFormat="1" applyFont="1" applyAlignment="1">
      <alignment horizontal="center"/>
    </xf>
    <xf numFmtId="0" fontId="46" fillId="0" borderId="0" xfId="8"/>
    <xf numFmtId="0" fontId="95" fillId="0" borderId="0" xfId="8" applyFont="1" applyAlignment="1">
      <alignment horizontal="left" vertical="top" wrapText="1"/>
    </xf>
    <xf numFmtId="0" fontId="91" fillId="0" borderId="0" xfId="8" applyFont="1" applyAlignment="1">
      <alignment horizontal="center"/>
    </xf>
    <xf numFmtId="2" fontId="91" fillId="0" borderId="0" xfId="8" applyNumberFormat="1" applyFont="1" applyAlignment="1">
      <alignment horizontal="center"/>
    </xf>
    <xf numFmtId="0" fontId="91" fillId="0" borderId="16" xfId="8" applyFont="1" applyBorder="1" applyAlignment="1">
      <alignment vertical="top"/>
    </xf>
    <xf numFmtId="0" fontId="91" fillId="0" borderId="17" xfId="8" applyFont="1" applyBorder="1" applyAlignment="1">
      <alignment horizontal="left" vertical="top"/>
    </xf>
    <xf numFmtId="0" fontId="91" fillId="0" borderId="17" xfId="8" applyFont="1" applyBorder="1" applyAlignment="1">
      <alignment horizontal="center"/>
    </xf>
    <xf numFmtId="2" fontId="91" fillId="0" borderId="17" xfId="8" applyNumberFormat="1" applyFont="1" applyBorder="1" applyAlignment="1">
      <alignment horizontal="center"/>
    </xf>
    <xf numFmtId="4" fontId="91" fillId="0" borderId="27" xfId="8" applyNumberFormat="1" applyFont="1" applyBorder="1" applyAlignment="1">
      <alignment horizontal="center"/>
    </xf>
    <xf numFmtId="4" fontId="91" fillId="0" borderId="18" xfId="8" applyNumberFormat="1" applyFont="1" applyBorder="1" applyAlignment="1">
      <alignment horizontal="center"/>
    </xf>
    <xf numFmtId="0" fontId="91" fillId="0" borderId="11" xfId="8" applyFont="1" applyBorder="1" applyAlignment="1">
      <alignment vertical="top"/>
    </xf>
    <xf numFmtId="0" fontId="91" fillId="0" borderId="0" xfId="8" applyFont="1" applyAlignment="1">
      <alignment horizontal="left" vertical="top"/>
    </xf>
    <xf numFmtId="4" fontId="91" fillId="0" borderId="28" xfId="8" applyNumberFormat="1" applyFont="1" applyBorder="1" applyAlignment="1">
      <alignment horizontal="center"/>
    </xf>
    <xf numFmtId="4" fontId="91" fillId="0" borderId="12" xfId="8" applyNumberFormat="1" applyFont="1" applyBorder="1" applyAlignment="1">
      <alignment horizontal="center"/>
    </xf>
    <xf numFmtId="0" fontId="95" fillId="0" borderId="0" xfId="8" applyFont="1" applyAlignment="1">
      <alignment horizontal="left" vertical="top"/>
    </xf>
    <xf numFmtId="0" fontId="97" fillId="0" borderId="0" xfId="20" applyFont="1" applyFill="1" applyAlignment="1">
      <alignment horizontal="justify" vertical="center" wrapText="1"/>
    </xf>
    <xf numFmtId="0" fontId="91" fillId="0" borderId="11" xfId="20" applyFont="1" applyFill="1" applyBorder="1" applyAlignment="1">
      <alignment horizontal="center" vertical="top"/>
    </xf>
    <xf numFmtId="0" fontId="91" fillId="0" borderId="0" xfId="20" applyFont="1" applyFill="1" applyAlignment="1">
      <alignment horizontal="justify" vertical="top" wrapText="1"/>
    </xf>
    <xf numFmtId="0" fontId="91" fillId="0" borderId="0" xfId="8" applyFont="1" applyAlignment="1">
      <alignment horizontal="center" vertical="center"/>
    </xf>
    <xf numFmtId="2" fontId="91" fillId="0" borderId="0" xfId="20" applyNumberFormat="1" applyFont="1" applyFill="1" applyAlignment="1">
      <alignment horizontal="center" vertical="center"/>
    </xf>
    <xf numFmtId="169" fontId="98" fillId="0" borderId="11" xfId="15" applyNumberFormat="1" applyFont="1" applyBorder="1" applyAlignment="1">
      <alignment horizontal="center" vertical="top"/>
    </xf>
    <xf numFmtId="0" fontId="98" fillId="0" borderId="0" xfId="8" applyFont="1" applyAlignment="1">
      <alignment horizontal="left" vertical="top" wrapText="1"/>
    </xf>
    <xf numFmtId="0" fontId="98" fillId="0" borderId="0" xfId="15" applyFont="1" applyAlignment="1">
      <alignment horizontal="center"/>
    </xf>
    <xf numFmtId="2" fontId="98" fillId="0" borderId="0" xfId="15" applyNumberFormat="1" applyFont="1" applyAlignment="1">
      <alignment horizontal="center"/>
    </xf>
    <xf numFmtId="0" fontId="99" fillId="0" borderId="0" xfId="8" applyFont="1"/>
    <xf numFmtId="0" fontId="91" fillId="0" borderId="0" xfId="20" quotePrefix="1" applyFont="1" applyFill="1" applyAlignment="1">
      <alignment horizontal="justify" vertical="top" wrapText="1"/>
    </xf>
    <xf numFmtId="0" fontId="91" fillId="0" borderId="0" xfId="8" quotePrefix="1" applyFont="1" applyAlignment="1">
      <alignment horizontal="left" vertical="top" wrapText="1"/>
    </xf>
    <xf numFmtId="0" fontId="91" fillId="0" borderId="0" xfId="14" applyFont="1" applyAlignment="1">
      <alignment horizontal="center"/>
    </xf>
    <xf numFmtId="0" fontId="95" fillId="0" borderId="17" xfId="8" applyFont="1" applyBorder="1" applyAlignment="1">
      <alignment horizontal="left" vertical="top" wrapText="1"/>
    </xf>
    <xf numFmtId="0" fontId="95" fillId="0" borderId="17" xfId="8" applyFont="1" applyBorder="1" applyAlignment="1">
      <alignment horizontal="center"/>
    </xf>
    <xf numFmtId="2" fontId="95" fillId="0" borderId="17" xfId="8" applyNumberFormat="1" applyFont="1" applyBorder="1" applyAlignment="1">
      <alignment horizontal="center"/>
    </xf>
    <xf numFmtId="4" fontId="95" fillId="0" borderId="17" xfId="8" applyNumberFormat="1" applyFont="1" applyBorder="1" applyAlignment="1">
      <alignment horizontal="center"/>
    </xf>
    <xf numFmtId="0" fontId="91" fillId="0" borderId="0" xfId="8" applyFont="1" applyAlignment="1">
      <alignment horizontal="left" vertical="top" wrapText="1"/>
    </xf>
    <xf numFmtId="165" fontId="91" fillId="0" borderId="0" xfId="8" applyNumberFormat="1" applyFont="1" applyAlignment="1">
      <alignment horizontal="center"/>
    </xf>
    <xf numFmtId="4" fontId="91" fillId="0" borderId="17" xfId="8" applyNumberFormat="1" applyFont="1" applyBorder="1" applyAlignment="1">
      <alignment horizontal="center"/>
    </xf>
    <xf numFmtId="165" fontId="91" fillId="0" borderId="18" xfId="8" applyNumberFormat="1" applyFont="1" applyBorder="1" applyAlignment="1">
      <alignment horizontal="center"/>
    </xf>
    <xf numFmtId="165" fontId="91" fillId="0" borderId="12" xfId="8" applyNumberFormat="1" applyFont="1" applyBorder="1" applyAlignment="1">
      <alignment horizontal="center"/>
    </xf>
    <xf numFmtId="0" fontId="97" fillId="0" borderId="0" xfId="20" applyFont="1" applyFill="1" applyAlignment="1">
      <alignment horizontal="justify" vertical="top" wrapText="1"/>
    </xf>
    <xf numFmtId="169" fontId="91" fillId="0" borderId="11" xfId="15" applyNumberFormat="1" applyFont="1" applyBorder="1" applyAlignment="1">
      <alignment horizontal="center" vertical="top"/>
    </xf>
    <xf numFmtId="0" fontId="97" fillId="0" borderId="0" xfId="15" applyFont="1" applyAlignment="1">
      <alignment horizontal="left"/>
    </xf>
    <xf numFmtId="0" fontId="91" fillId="0" borderId="0" xfId="15" applyFont="1" applyAlignment="1">
      <alignment horizontal="center"/>
    </xf>
    <xf numFmtId="4" fontId="91" fillId="0" borderId="28" xfId="15" applyNumberFormat="1" applyFont="1" applyBorder="1" applyAlignment="1">
      <alignment horizontal="center"/>
    </xf>
    <xf numFmtId="4" fontId="91" fillId="0" borderId="12" xfId="15" applyNumberFormat="1" applyFont="1" applyBorder="1" applyAlignment="1">
      <alignment horizontal="center"/>
    </xf>
    <xf numFmtId="169" fontId="102" fillId="0" borderId="11" xfId="15" applyNumberFormat="1" applyFont="1" applyBorder="1" applyAlignment="1">
      <alignment horizontal="center" vertical="top"/>
    </xf>
    <xf numFmtId="0" fontId="102" fillId="0" borderId="0" xfId="8" applyFont="1" applyAlignment="1">
      <alignment horizontal="left" vertical="top" wrapText="1"/>
    </xf>
    <xf numFmtId="0" fontId="102" fillId="0" borderId="0" xfId="14" applyFont="1" applyAlignment="1">
      <alignment horizontal="center"/>
    </xf>
    <xf numFmtId="0" fontId="102" fillId="0" borderId="0" xfId="15" applyFont="1" applyAlignment="1">
      <alignment horizontal="center"/>
    </xf>
    <xf numFmtId="4" fontId="102" fillId="0" borderId="12" xfId="15" applyNumberFormat="1" applyFont="1" applyBorder="1" applyAlignment="1">
      <alignment horizontal="center"/>
    </xf>
    <xf numFmtId="0" fontId="103" fillId="0" borderId="0" xfId="8" applyFont="1"/>
    <xf numFmtId="0" fontId="91" fillId="0" borderId="0" xfId="22" applyFont="1" applyFill="1" applyAlignment="1">
      <alignment horizontal="justify" vertical="top" wrapText="1"/>
    </xf>
    <xf numFmtId="0" fontId="91" fillId="0" borderId="0" xfId="21" applyFont="1" applyAlignment="1">
      <alignment horizontal="center"/>
    </xf>
    <xf numFmtId="0" fontId="91" fillId="0" borderId="0" xfId="8" quotePrefix="1" applyFont="1" applyAlignment="1">
      <alignment wrapText="1"/>
    </xf>
    <xf numFmtId="0" fontId="102" fillId="0" borderId="0" xfId="8" quotePrefix="1" applyFont="1" applyAlignment="1">
      <alignment wrapText="1"/>
    </xf>
    <xf numFmtId="4" fontId="102" fillId="0" borderId="28" xfId="15" applyNumberFormat="1" applyFont="1" applyBorder="1" applyAlignment="1">
      <alignment horizontal="center"/>
    </xf>
    <xf numFmtId="0" fontId="91" fillId="0" borderId="0" xfId="20" applyFont="1" applyFill="1" applyAlignment="1">
      <alignment horizontal="left" vertical="top" wrapText="1"/>
    </xf>
    <xf numFmtId="165" fontId="95" fillId="0" borderId="18" xfId="8" applyNumberFormat="1" applyFont="1" applyBorder="1" applyAlignment="1">
      <alignment horizontal="center"/>
    </xf>
    <xf numFmtId="0" fontId="105" fillId="0" borderId="0" xfId="20" applyFont="1" applyFill="1" applyAlignment="1">
      <alignment horizontal="justify" vertical="top" wrapText="1"/>
    </xf>
    <xf numFmtId="0" fontId="106" fillId="0" borderId="0" xfId="15" applyFont="1" applyAlignment="1">
      <alignment horizontal="left"/>
    </xf>
    <xf numFmtId="0" fontId="97" fillId="0" borderId="0" xfId="8" applyFont="1" applyAlignment="1">
      <alignment horizontal="left" vertical="top" wrapText="1"/>
    </xf>
    <xf numFmtId="0" fontId="107" fillId="0" borderId="11" xfId="20" applyFont="1" applyFill="1" applyBorder="1" applyAlignment="1">
      <alignment horizontal="center" vertical="top"/>
    </xf>
    <xf numFmtId="0" fontId="107" fillId="0" borderId="0" xfId="8" applyFont="1" applyAlignment="1">
      <alignment horizontal="left" vertical="top" wrapText="1"/>
    </xf>
    <xf numFmtId="0" fontId="107" fillId="0" borderId="0" xfId="14" applyFont="1" applyAlignment="1">
      <alignment horizontal="center"/>
    </xf>
    <xf numFmtId="0" fontId="107" fillId="0" borderId="0" xfId="21" applyFont="1" applyAlignment="1">
      <alignment horizontal="center"/>
    </xf>
    <xf numFmtId="0" fontId="108" fillId="0" borderId="0" xfId="8" applyFont="1"/>
    <xf numFmtId="0" fontId="91" fillId="0" borderId="0" xfId="23" applyFont="1" applyAlignment="1">
      <alignment horizontal="justify" vertical="top" wrapText="1"/>
    </xf>
    <xf numFmtId="0" fontId="102" fillId="0" borderId="0" xfId="8" applyFont="1" applyAlignment="1">
      <alignment wrapText="1"/>
    </xf>
    <xf numFmtId="169" fontId="91" fillId="0" borderId="11" xfId="8" applyNumberFormat="1" applyFont="1" applyBorder="1" applyAlignment="1">
      <alignment horizontal="center" vertical="top"/>
    </xf>
    <xf numFmtId="0" fontId="91" fillId="0" borderId="0" xfId="8" applyFont="1" applyAlignment="1">
      <alignment vertical="center" wrapText="1"/>
    </xf>
    <xf numFmtId="0" fontId="107" fillId="0" borderId="0" xfId="8" quotePrefix="1" applyFont="1" applyAlignment="1">
      <alignment horizontal="left" vertical="top" wrapText="1"/>
    </xf>
    <xf numFmtId="0" fontId="107" fillId="0" borderId="0" xfId="15" applyFont="1" applyAlignment="1">
      <alignment horizontal="center"/>
    </xf>
    <xf numFmtId="3" fontId="91" fillId="0" borderId="0" xfId="20" applyNumberFormat="1" applyFont="1" applyFill="1" applyAlignment="1">
      <alignment horizontal="center"/>
    </xf>
    <xf numFmtId="0" fontId="91" fillId="0" borderId="0" xfId="20" quotePrefix="1" applyFont="1" applyFill="1" applyAlignment="1">
      <alignment horizontal="left" vertical="top" wrapText="1"/>
    </xf>
    <xf numFmtId="166" fontId="91" fillId="0" borderId="12" xfId="21" applyNumberFormat="1" applyFont="1" applyBorder="1" applyAlignment="1">
      <alignment horizontal="right"/>
    </xf>
    <xf numFmtId="0" fontId="107" fillId="0" borderId="0" xfId="20" applyFont="1" applyFill="1" applyAlignment="1">
      <alignment horizontal="justify" vertical="top" wrapText="1"/>
    </xf>
    <xf numFmtId="0" fontId="107" fillId="0" borderId="0" xfId="8" applyFont="1" applyAlignment="1">
      <alignment horizontal="center"/>
    </xf>
    <xf numFmtId="3" fontId="107" fillId="0" borderId="0" xfId="20" applyNumberFormat="1" applyFont="1" applyFill="1" applyAlignment="1">
      <alignment horizontal="center"/>
    </xf>
    <xf numFmtId="0" fontId="91" fillId="0" borderId="0" xfId="20" applyFont="1" applyFill="1" applyAlignment="1">
      <alignment horizontal="center"/>
    </xf>
    <xf numFmtId="3" fontId="91" fillId="0" borderId="12" xfId="20" applyNumberFormat="1" applyFont="1" applyFill="1" applyBorder="1" applyAlignment="1">
      <alignment horizontal="center"/>
    </xf>
    <xf numFmtId="165" fontId="107" fillId="0" borderId="12" xfId="8" applyNumberFormat="1" applyFont="1" applyBorder="1" applyAlignment="1">
      <alignment horizontal="center"/>
    </xf>
    <xf numFmtId="0" fontId="94" fillId="0" borderId="0" xfId="14" applyFont="1" applyAlignment="1">
      <alignment horizontal="center"/>
    </xf>
    <xf numFmtId="0" fontId="94" fillId="0" borderId="0" xfId="15" applyFont="1" applyAlignment="1">
      <alignment horizontal="center"/>
    </xf>
    <xf numFmtId="4" fontId="94" fillId="0" borderId="12" xfId="21" applyNumberFormat="1" applyFont="1" applyBorder="1" applyAlignment="1">
      <alignment horizontal="center"/>
    </xf>
    <xf numFmtId="0" fontId="91" fillId="0" borderId="11" xfId="15" applyFont="1" applyBorder="1" applyAlignment="1">
      <alignment horizontal="center" vertical="top"/>
    </xf>
    <xf numFmtId="0" fontId="24" fillId="0" borderId="0" xfId="2" applyFont="1" applyAlignment="1">
      <alignment horizontal="right"/>
    </xf>
    <xf numFmtId="0" fontId="24" fillId="3" borderId="17" xfId="2" applyFont="1" applyFill="1" applyBorder="1"/>
    <xf numFmtId="165" fontId="24" fillId="3" borderId="18" xfId="2" applyNumberFormat="1" applyFont="1" applyFill="1" applyBorder="1"/>
    <xf numFmtId="0" fontId="8" fillId="3" borderId="16" xfId="2" applyFont="1" applyFill="1" applyBorder="1"/>
    <xf numFmtId="0" fontId="8" fillId="0" borderId="0" xfId="2" applyFont="1" applyFill="1" applyBorder="1"/>
    <xf numFmtId="165" fontId="8" fillId="0" borderId="0" xfId="2" applyNumberFormat="1" applyFont="1" applyFill="1" applyBorder="1"/>
    <xf numFmtId="0" fontId="24" fillId="0" borderId="0" xfId="2" applyFont="1" applyFill="1" applyBorder="1"/>
    <xf numFmtId="165" fontId="24" fillId="0" borderId="0" xfId="2" applyNumberFormat="1" applyFont="1" applyFill="1" applyBorder="1"/>
    <xf numFmtId="165" fontId="8" fillId="0" borderId="7" xfId="2" applyNumberFormat="1" applyFont="1" applyBorder="1"/>
    <xf numFmtId="0" fontId="110" fillId="3" borderId="21" xfId="2" applyFont="1" applyFill="1" applyBorder="1" applyAlignment="1">
      <alignment vertical="center"/>
    </xf>
    <xf numFmtId="0" fontId="111" fillId="3" borderId="22" xfId="2" applyFont="1" applyFill="1" applyBorder="1" applyAlignment="1">
      <alignment vertical="center"/>
    </xf>
    <xf numFmtId="165" fontId="110" fillId="3" borderId="23" xfId="2" applyNumberFormat="1" applyFont="1" applyFill="1" applyBorder="1" applyAlignment="1">
      <alignment vertical="center"/>
    </xf>
    <xf numFmtId="0" fontId="110" fillId="10" borderId="16" xfId="2" applyFont="1" applyFill="1" applyBorder="1"/>
    <xf numFmtId="0" fontId="4" fillId="10" borderId="17" xfId="2" applyFont="1" applyFill="1" applyBorder="1"/>
    <xf numFmtId="165" fontId="4" fillId="10" borderId="18" xfId="2" applyNumberFormat="1" applyFont="1" applyFill="1" applyBorder="1"/>
    <xf numFmtId="0" fontId="8" fillId="11" borderId="16" xfId="2" applyFont="1" applyFill="1" applyBorder="1"/>
    <xf numFmtId="0" fontId="8" fillId="11" borderId="17" xfId="2" applyFont="1" applyFill="1" applyBorder="1"/>
    <xf numFmtId="165" fontId="8" fillId="11" borderId="18" xfId="2" applyNumberFormat="1" applyFont="1" applyFill="1" applyBorder="1"/>
    <xf numFmtId="0" fontId="7" fillId="10" borderId="16" xfId="2" applyFont="1" applyFill="1" applyBorder="1"/>
    <xf numFmtId="0" fontId="8" fillId="10" borderId="17" xfId="2" applyFont="1" applyFill="1" applyBorder="1"/>
    <xf numFmtId="165" fontId="8" fillId="10" borderId="18" xfId="2" applyNumberFormat="1" applyFont="1" applyFill="1" applyBorder="1"/>
    <xf numFmtId="0" fontId="4" fillId="0" borderId="0" xfId="2" applyFont="1" applyFill="1" applyBorder="1"/>
    <xf numFmtId="0" fontId="7" fillId="11" borderId="16" xfId="2" applyFont="1" applyFill="1" applyBorder="1"/>
    <xf numFmtId="0" fontId="4" fillId="11" borderId="17" xfId="2" applyFont="1" applyFill="1" applyBorder="1"/>
    <xf numFmtId="0" fontId="25" fillId="12" borderId="21" xfId="2" applyFont="1" applyFill="1" applyBorder="1" applyAlignment="1">
      <alignment vertical="center"/>
    </xf>
    <xf numFmtId="0" fontId="26" fillId="12" borderId="22" xfId="2" applyFont="1" applyFill="1" applyBorder="1" applyAlignment="1">
      <alignment vertical="center"/>
    </xf>
    <xf numFmtId="165" fontId="25" fillId="12" borderId="23" xfId="2" applyNumberFormat="1" applyFont="1" applyFill="1" applyBorder="1" applyAlignment="1">
      <alignment vertical="center"/>
    </xf>
    <xf numFmtId="0" fontId="8" fillId="12" borderId="2" xfId="2" applyFont="1" applyFill="1" applyBorder="1"/>
    <xf numFmtId="0" fontId="8" fillId="12" borderId="3" xfId="2" applyFont="1" applyFill="1" applyBorder="1"/>
    <xf numFmtId="165" fontId="8" fillId="12" borderId="4" xfId="2" applyNumberFormat="1" applyFont="1" applyFill="1" applyBorder="1"/>
    <xf numFmtId="0" fontId="7" fillId="12" borderId="19" xfId="2" applyFont="1" applyFill="1" applyBorder="1"/>
    <xf numFmtId="0" fontId="7" fillId="12" borderId="0" xfId="2" applyFont="1" applyFill="1"/>
    <xf numFmtId="165" fontId="7" fillId="12" borderId="20" xfId="2" applyNumberFormat="1" applyFont="1" applyFill="1" applyBorder="1"/>
    <xf numFmtId="0" fontId="7" fillId="12" borderId="5" xfId="2" applyFont="1" applyFill="1" applyBorder="1"/>
    <xf numFmtId="0" fontId="24" fillId="12" borderId="6" xfId="2" applyFont="1" applyFill="1" applyBorder="1"/>
    <xf numFmtId="165" fontId="8" fillId="12" borderId="7" xfId="2" applyNumberFormat="1" applyFont="1" applyFill="1" applyBorder="1"/>
    <xf numFmtId="0" fontId="7" fillId="13" borderId="16" xfId="2" applyFont="1" applyFill="1" applyBorder="1"/>
    <xf numFmtId="0" fontId="4" fillId="13" borderId="17" xfId="2" applyFont="1" applyFill="1" applyBorder="1"/>
    <xf numFmtId="0" fontId="7" fillId="14" borderId="16" xfId="2" applyFont="1" applyFill="1" applyBorder="1"/>
    <xf numFmtId="0" fontId="4" fillId="14" borderId="17" xfId="2" applyFont="1" applyFill="1" applyBorder="1"/>
    <xf numFmtId="0" fontId="7" fillId="0" borderId="0" xfId="2" applyFont="1" applyAlignment="1">
      <alignment horizontal="right" vertical="top"/>
    </xf>
    <xf numFmtId="165" fontId="8" fillId="14" borderId="18" xfId="2" applyNumberFormat="1" applyFont="1" applyFill="1" applyBorder="1"/>
    <xf numFmtId="0" fontId="4" fillId="15" borderId="17" xfId="2" applyFont="1" applyFill="1" applyBorder="1"/>
    <xf numFmtId="165" fontId="8" fillId="15" borderId="18" xfId="2" applyNumberFormat="1" applyFont="1" applyFill="1" applyBorder="1"/>
    <xf numFmtId="0" fontId="7" fillId="16" borderId="16" xfId="2" applyFont="1" applyFill="1" applyBorder="1"/>
    <xf numFmtId="0" fontId="4" fillId="16" borderId="17" xfId="2" applyFont="1" applyFill="1" applyBorder="1"/>
    <xf numFmtId="0" fontId="4" fillId="0" borderId="0" xfId="2" applyFont="1" applyFill="1"/>
    <xf numFmtId="49" fontId="22" fillId="13" borderId="0" xfId="2" applyNumberFormat="1" applyFont="1" applyFill="1" applyAlignment="1">
      <alignment vertical="top"/>
    </xf>
    <xf numFmtId="0" fontId="20" fillId="13" borderId="0" xfId="2" applyFont="1" applyFill="1" applyAlignment="1">
      <alignment horizontal="justify" vertical="top" wrapText="1"/>
    </xf>
    <xf numFmtId="0" fontId="22" fillId="13" borderId="0" xfId="2" applyFont="1" applyFill="1" applyAlignment="1">
      <alignment horizontal="right" vertical="top"/>
    </xf>
    <xf numFmtId="4" fontId="22" fillId="13" borderId="0" xfId="2" applyNumberFormat="1" applyFont="1" applyFill="1" applyAlignment="1">
      <alignment horizontal="right" vertical="top"/>
    </xf>
    <xf numFmtId="165" fontId="22" fillId="13" borderId="0" xfId="2" applyNumberFormat="1" applyFont="1" applyFill="1" applyAlignment="1">
      <alignment horizontal="right" vertical="top"/>
    </xf>
    <xf numFmtId="4" fontId="20" fillId="13" borderId="0" xfId="2" applyNumberFormat="1" applyFont="1" applyFill="1" applyAlignment="1">
      <alignment horizontal="right" vertical="top"/>
    </xf>
    <xf numFmtId="44" fontId="22" fillId="13" borderId="0" xfId="2" applyNumberFormat="1" applyFont="1" applyFill="1" applyAlignment="1">
      <alignment horizontal="right" vertical="top"/>
    </xf>
    <xf numFmtId="49" fontId="22" fillId="13" borderId="0" xfId="2" applyNumberFormat="1" applyFont="1" applyFill="1" applyAlignment="1">
      <alignment horizontal="left" vertical="top"/>
    </xf>
    <xf numFmtId="0" fontId="50" fillId="13" borderId="0" xfId="2" applyFont="1" applyFill="1" applyAlignment="1">
      <alignment horizontal="justify" vertical="top" wrapText="1"/>
    </xf>
    <xf numFmtId="0" fontId="51" fillId="13" borderId="0" xfId="2" applyFont="1" applyFill="1" applyAlignment="1">
      <alignment horizontal="justify" vertical="top" wrapText="1"/>
    </xf>
    <xf numFmtId="0" fontId="22" fillId="13" borderId="0" xfId="2" applyFont="1" applyFill="1" applyAlignment="1">
      <alignment horizontal="right"/>
    </xf>
    <xf numFmtId="4" fontId="22" fillId="13" borderId="0" xfId="2" applyNumberFormat="1" applyFont="1" applyFill="1" applyAlignment="1">
      <alignment horizontal="right"/>
    </xf>
    <xf numFmtId="165" fontId="22" fillId="13" borderId="0" xfId="2" applyNumberFormat="1" applyFont="1" applyFill="1" applyAlignment="1">
      <alignment horizontal="right"/>
    </xf>
    <xf numFmtId="49" fontId="22" fillId="13" borderId="0" xfId="2" applyNumberFormat="1" applyFont="1" applyFill="1" applyAlignment="1">
      <alignment horizontal="left"/>
    </xf>
    <xf numFmtId="0" fontId="22" fillId="13" borderId="0" xfId="2" applyFont="1" applyFill="1" applyAlignment="1">
      <alignment horizontal="justify" vertical="top" wrapText="1"/>
    </xf>
    <xf numFmtId="0" fontId="9" fillId="13" borderId="0" xfId="2" applyFont="1" applyFill="1" applyAlignment="1">
      <alignment horizontal="justify" vertical="top" wrapText="1"/>
    </xf>
    <xf numFmtId="0" fontId="52" fillId="13" borderId="0" xfId="2" applyFont="1" applyFill="1" applyAlignment="1">
      <alignment horizontal="justify" vertical="top" wrapText="1"/>
    </xf>
    <xf numFmtId="165" fontId="8" fillId="13" borderId="18" xfId="2" applyNumberFormat="1" applyFont="1" applyFill="1" applyBorder="1"/>
    <xf numFmtId="49" fontId="22" fillId="14" borderId="0" xfId="2" applyNumberFormat="1" applyFont="1" applyFill="1" applyAlignment="1">
      <alignment vertical="top"/>
    </xf>
    <xf numFmtId="0" fontId="20" fillId="14" borderId="0" xfId="2" applyFont="1" applyFill="1" applyAlignment="1">
      <alignment horizontal="justify" vertical="top" wrapText="1"/>
    </xf>
    <xf numFmtId="0" fontId="22" fillId="14" borderId="0" xfId="2" applyFont="1" applyFill="1" applyAlignment="1">
      <alignment horizontal="right" vertical="top"/>
    </xf>
    <xf numFmtId="4" fontId="22" fillId="14" borderId="0" xfId="2" applyNumberFormat="1" applyFont="1" applyFill="1" applyAlignment="1">
      <alignment horizontal="right" vertical="top"/>
    </xf>
    <xf numFmtId="165" fontId="22" fillId="14" borderId="0" xfId="2" applyNumberFormat="1" applyFont="1" applyFill="1" applyAlignment="1">
      <alignment horizontal="right" vertical="top"/>
    </xf>
    <xf numFmtId="0" fontId="22" fillId="14" borderId="0" xfId="2" applyFont="1" applyFill="1" applyAlignment="1">
      <alignment horizontal="justify" vertical="top" wrapText="1"/>
    </xf>
    <xf numFmtId="0" fontId="20" fillId="14" borderId="0" xfId="2" applyFont="1" applyFill="1" applyAlignment="1">
      <alignment horizontal="justify" wrapText="1"/>
    </xf>
    <xf numFmtId="49" fontId="22" fillId="14" borderId="0" xfId="2" applyNumberFormat="1" applyFont="1" applyFill="1" applyAlignment="1">
      <alignment horizontal="right"/>
    </xf>
    <xf numFmtId="0" fontId="22" fillId="14" borderId="0" xfId="2" applyFont="1" applyFill="1"/>
    <xf numFmtId="0" fontId="20" fillId="14" borderId="0" xfId="2" applyFont="1" applyFill="1" applyAlignment="1">
      <alignment horizontal="left" wrapText="1"/>
    </xf>
    <xf numFmtId="0" fontId="20" fillId="14" borderId="0" xfId="2" applyFont="1" applyFill="1" applyAlignment="1">
      <alignment horizontal="right" vertical="top"/>
    </xf>
    <xf numFmtId="4" fontId="20" fillId="14" borderId="0" xfId="2" applyNumberFormat="1" applyFont="1" applyFill="1" applyAlignment="1">
      <alignment horizontal="right" vertical="top"/>
    </xf>
    <xf numFmtId="165" fontId="22" fillId="0" borderId="0" xfId="2" applyNumberFormat="1" applyFont="1"/>
    <xf numFmtId="49" fontId="44" fillId="14" borderId="0" xfId="2" applyNumberFormat="1" applyFont="1" applyFill="1" applyAlignment="1">
      <alignment horizontal="right" vertical="top"/>
    </xf>
    <xf numFmtId="0" fontId="33" fillId="14" borderId="0" xfId="2" applyFont="1" applyFill="1" applyAlignment="1">
      <alignment horizontal="justify" vertical="top" wrapText="1"/>
    </xf>
    <xf numFmtId="0" fontId="22" fillId="14" borderId="0" xfId="2" applyFont="1" applyFill="1" applyAlignment="1">
      <alignment vertical="top"/>
    </xf>
    <xf numFmtId="0" fontId="9" fillId="14" borderId="0" xfId="2" applyFont="1" applyFill="1" applyAlignment="1">
      <alignment horizontal="center"/>
    </xf>
    <xf numFmtId="49" fontId="22" fillId="14" borderId="0" xfId="2" applyNumberFormat="1" applyFont="1" applyFill="1" applyAlignment="1">
      <alignment horizontal="right" vertical="top"/>
    </xf>
    <xf numFmtId="4" fontId="58" fillId="14" borderId="0" xfId="2" applyNumberFormat="1" applyFont="1" applyFill="1" applyAlignment="1">
      <alignment vertical="top"/>
    </xf>
    <xf numFmtId="4" fontId="58" fillId="14" borderId="0" xfId="2" applyNumberFormat="1" applyFont="1" applyFill="1" applyAlignment="1">
      <alignment vertical="top" wrapText="1"/>
    </xf>
    <xf numFmtId="0" fontId="22" fillId="14" borderId="0" xfId="2" applyFont="1" applyFill="1" applyAlignment="1">
      <alignment horizontal="right"/>
    </xf>
    <xf numFmtId="4" fontId="22" fillId="14" borderId="0" xfId="2" applyNumberFormat="1" applyFont="1" applyFill="1" applyAlignment="1">
      <alignment horizontal="right"/>
    </xf>
    <xf numFmtId="165" fontId="22" fillId="14" borderId="0" xfId="2" applyNumberFormat="1" applyFont="1" applyFill="1" applyAlignment="1">
      <alignment horizontal="right"/>
    </xf>
    <xf numFmtId="49" fontId="66" fillId="14" borderId="0" xfId="2" applyNumberFormat="1" applyFont="1" applyFill="1" applyAlignment="1">
      <alignment horizontal="right" vertical="top"/>
    </xf>
    <xf numFmtId="49" fontId="22" fillId="14" borderId="0" xfId="2" applyNumberFormat="1" applyFont="1" applyFill="1"/>
    <xf numFmtId="49" fontId="22" fillId="0" borderId="0" xfId="2" applyNumberFormat="1" applyFont="1" applyFill="1" applyAlignment="1">
      <alignment horizontal="right" vertical="top"/>
    </xf>
    <xf numFmtId="0" fontId="20" fillId="0" borderId="0" xfId="2" applyFont="1" applyFill="1" applyAlignment="1">
      <alignment horizontal="justify" vertical="top" wrapText="1"/>
    </xf>
    <xf numFmtId="0" fontId="22" fillId="0" borderId="0" xfId="2" applyFont="1" applyFill="1" applyAlignment="1">
      <alignment horizontal="right" vertical="top"/>
    </xf>
    <xf numFmtId="4" fontId="22" fillId="0" borderId="0" xfId="2" applyNumberFormat="1" applyFont="1" applyFill="1" applyAlignment="1">
      <alignment horizontal="right" vertical="top"/>
    </xf>
    <xf numFmtId="165" fontId="22" fillId="0" borderId="0" xfId="2" applyNumberFormat="1" applyFont="1" applyFill="1" applyAlignment="1">
      <alignment horizontal="right" vertical="top"/>
    </xf>
    <xf numFmtId="9" fontId="22" fillId="0" borderId="0" xfId="2" applyNumberFormat="1" applyFont="1" applyAlignment="1">
      <alignment vertical="top"/>
    </xf>
    <xf numFmtId="9" fontId="22" fillId="0" borderId="0" xfId="2" applyNumberFormat="1" applyFont="1"/>
    <xf numFmtId="0" fontId="20" fillId="15" borderId="0" xfId="2" applyFont="1" applyFill="1" applyAlignment="1">
      <alignment horizontal="justify" vertical="top" wrapText="1"/>
    </xf>
    <xf numFmtId="49" fontId="22" fillId="15" borderId="0" xfId="2" applyNumberFormat="1" applyFont="1" applyFill="1" applyAlignment="1">
      <alignment vertical="top"/>
    </xf>
    <xf numFmtId="0" fontId="22" fillId="15" borderId="0" xfId="2" applyFont="1" applyFill="1" applyAlignment="1">
      <alignment horizontal="right" vertical="top"/>
    </xf>
    <xf numFmtId="4" fontId="22" fillId="15" borderId="0" xfId="2" applyNumberFormat="1" applyFont="1" applyFill="1" applyAlignment="1">
      <alignment horizontal="right" vertical="top"/>
    </xf>
    <xf numFmtId="165" fontId="22" fillId="15" borderId="0" xfId="2" applyNumberFormat="1" applyFont="1" applyFill="1" applyAlignment="1">
      <alignment horizontal="right" vertical="top"/>
    </xf>
    <xf numFmtId="49" fontId="20" fillId="15" borderId="0" xfId="2" applyNumberFormat="1" applyFont="1" applyFill="1" applyAlignment="1">
      <alignment horizontal="justify" vertical="top" wrapText="1"/>
    </xf>
    <xf numFmtId="49" fontId="22" fillId="16" borderId="0" xfId="2" applyNumberFormat="1" applyFont="1" applyFill="1" applyAlignment="1">
      <alignment vertical="top"/>
    </xf>
    <xf numFmtId="0" fontId="20" fillId="16" borderId="0" xfId="2" applyFont="1" applyFill="1" applyAlignment="1">
      <alignment horizontal="justify" vertical="top" wrapText="1"/>
    </xf>
    <xf numFmtId="0" fontId="22" fillId="16" borderId="0" xfId="2" applyFont="1" applyFill="1" applyAlignment="1">
      <alignment horizontal="right" vertical="top"/>
    </xf>
    <xf numFmtId="4" fontId="22" fillId="16" borderId="0" xfId="2" applyNumberFormat="1" applyFont="1" applyFill="1" applyAlignment="1">
      <alignment horizontal="right" vertical="top"/>
    </xf>
    <xf numFmtId="165" fontId="22" fillId="16" borderId="0" xfId="2" applyNumberFormat="1" applyFont="1" applyFill="1" applyAlignment="1">
      <alignment horizontal="right" vertical="top"/>
    </xf>
    <xf numFmtId="4" fontId="58" fillId="16" borderId="0" xfId="7" applyNumberFormat="1" applyFont="1" applyFill="1" applyAlignment="1">
      <alignment vertical="top"/>
    </xf>
    <xf numFmtId="49" fontId="22" fillId="16" borderId="0" xfId="2" applyNumberFormat="1" applyFont="1" applyFill="1" applyAlignment="1">
      <alignment horizontal="center" vertical="top"/>
    </xf>
    <xf numFmtId="0" fontId="22" fillId="16" borderId="0" xfId="2" applyFont="1" applyFill="1" applyAlignment="1">
      <alignment vertical="top"/>
    </xf>
    <xf numFmtId="4" fontId="58" fillId="16" borderId="0" xfId="7" applyNumberFormat="1" applyFont="1" applyFill="1" applyAlignment="1">
      <alignment vertical="top" wrapText="1"/>
    </xf>
    <xf numFmtId="165" fontId="8" fillId="16" borderId="18" xfId="2" applyNumberFormat="1" applyFont="1" applyFill="1" applyBorder="1"/>
    <xf numFmtId="0" fontId="8" fillId="0" borderId="0" xfId="2" applyFont="1" applyAlignment="1">
      <alignment horizontal="right"/>
    </xf>
    <xf numFmtId="0" fontId="8" fillId="12" borderId="16" xfId="2" applyFont="1" applyFill="1" applyBorder="1"/>
    <xf numFmtId="0" fontId="24" fillId="12" borderId="17" xfId="2" applyFont="1" applyFill="1" applyBorder="1"/>
    <xf numFmtId="0" fontId="18" fillId="12" borderId="0" xfId="8" quotePrefix="1" applyFont="1" applyFill="1" applyAlignment="1">
      <alignment horizontal="center" vertical="top"/>
    </xf>
    <xf numFmtId="0" fontId="18" fillId="12" borderId="0" xfId="8" applyFont="1" applyFill="1" applyAlignment="1">
      <alignment horizontal="justify" vertical="top" wrapText="1"/>
    </xf>
    <xf numFmtId="0" fontId="18" fillId="12" borderId="0" xfId="8" applyFont="1" applyFill="1" applyAlignment="1">
      <alignment horizontal="center"/>
    </xf>
    <xf numFmtId="4" fontId="18" fillId="12" borderId="0" xfId="8" applyNumberFormat="1" applyFont="1" applyFill="1" applyAlignment="1">
      <alignment horizontal="center"/>
    </xf>
    <xf numFmtId="168" fontId="78" fillId="12" borderId="0" xfId="11" applyNumberFormat="1" applyFont="1" applyFill="1" applyAlignment="1">
      <alignment horizontal="center"/>
    </xf>
    <xf numFmtId="165" fontId="58" fillId="12" borderId="0" xfId="8" applyNumberFormat="1" applyFont="1" applyFill="1"/>
    <xf numFmtId="0" fontId="58" fillId="12" borderId="0" xfId="8" quotePrefix="1" applyFont="1" applyFill="1" applyAlignment="1">
      <alignment horizontal="center" vertical="top"/>
    </xf>
    <xf numFmtId="0" fontId="58" fillId="12" borderId="0" xfId="13" applyFont="1" applyFill="1" applyBorder="1" applyAlignment="1">
      <alignment horizontal="left" vertical="top" wrapText="1"/>
    </xf>
    <xf numFmtId="0" fontId="58" fillId="12" borderId="0" xfId="8" applyFont="1" applyFill="1" applyAlignment="1">
      <alignment horizontal="center"/>
    </xf>
    <xf numFmtId="4" fontId="58" fillId="12" borderId="0" xfId="8" applyNumberFormat="1" applyFont="1" applyFill="1" applyAlignment="1">
      <alignment horizontal="center"/>
    </xf>
    <xf numFmtId="0" fontId="58" fillId="12" borderId="0" xfId="8" applyFont="1" applyFill="1" applyAlignment="1">
      <alignment horizontal="center" vertical="top"/>
    </xf>
    <xf numFmtId="168" fontId="58" fillId="12" borderId="0" xfId="11" applyNumberFormat="1" applyFont="1" applyFill="1" applyAlignment="1">
      <alignment horizontal="center"/>
    </xf>
    <xf numFmtId="0" fontId="78" fillId="12" borderId="0" xfId="8" applyFont="1" applyFill="1" applyAlignment="1">
      <alignment horizontal="center"/>
    </xf>
    <xf numFmtId="4" fontId="78" fillId="12" borderId="0" xfId="8" applyNumberFormat="1" applyFont="1" applyFill="1" applyAlignment="1">
      <alignment horizontal="center"/>
    </xf>
    <xf numFmtId="165" fontId="8" fillId="12" borderId="18" xfId="2" applyNumberFormat="1" applyFont="1" applyFill="1" applyBorder="1"/>
    <xf numFmtId="0" fontId="8" fillId="0" borderId="0" xfId="2" applyFont="1" applyAlignment="1">
      <alignment horizontal="right" vertical="top"/>
    </xf>
    <xf numFmtId="165" fontId="8" fillId="17" borderId="18" xfId="2" applyNumberFormat="1" applyFont="1" applyFill="1" applyBorder="1" applyAlignment="1">
      <alignment vertical="top"/>
    </xf>
    <xf numFmtId="0" fontId="91" fillId="17" borderId="11" xfId="20" applyFont="1" applyFill="1" applyBorder="1" applyAlignment="1">
      <alignment horizontal="center" vertical="top"/>
    </xf>
    <xf numFmtId="0" fontId="91" fillId="17" borderId="0" xfId="20" applyFont="1" applyFill="1" applyAlignment="1">
      <alignment horizontal="justify" vertical="top" wrapText="1"/>
    </xf>
    <xf numFmtId="0" fontId="91" fillId="17" borderId="0" xfId="8" applyFont="1" applyFill="1" applyAlignment="1">
      <alignment horizontal="center"/>
    </xf>
    <xf numFmtId="3" fontId="91" fillId="17" borderId="0" xfId="20" applyNumberFormat="1" applyFont="1" applyFill="1" applyAlignment="1">
      <alignment horizontal="center"/>
    </xf>
    <xf numFmtId="0" fontId="91" fillId="17" borderId="0" xfId="20" applyFont="1" applyFill="1" applyAlignment="1">
      <alignment horizontal="center"/>
    </xf>
    <xf numFmtId="0" fontId="91" fillId="17" borderId="0" xfId="8" applyFont="1" applyFill="1" applyAlignment="1">
      <alignment horizontal="left" vertical="top" wrapText="1"/>
    </xf>
    <xf numFmtId="3" fontId="91" fillId="17" borderId="12" xfId="20" applyNumberFormat="1" applyFont="1" applyFill="1" applyBorder="1" applyAlignment="1">
      <alignment horizontal="center"/>
    </xf>
    <xf numFmtId="0" fontId="91" fillId="17" borderId="0" xfId="20" applyFont="1" applyFill="1" applyAlignment="1">
      <alignment horizontal="left" vertical="top" wrapText="1"/>
    </xf>
    <xf numFmtId="0" fontId="91" fillId="17" borderId="0" xfId="20" quotePrefix="1" applyFont="1" applyFill="1" applyAlignment="1">
      <alignment horizontal="left" vertical="top" wrapText="1"/>
    </xf>
    <xf numFmtId="0" fontId="91" fillId="17" borderId="0" xfId="8" quotePrefix="1" applyFont="1" applyFill="1" applyAlignment="1">
      <alignment horizontal="left" vertical="top" wrapText="1"/>
    </xf>
    <xf numFmtId="0" fontId="7" fillId="0" borderId="0" xfId="0" applyFont="1" applyAlignment="1">
      <alignment horizontal="center"/>
    </xf>
    <xf numFmtId="0" fontId="0" fillId="0" borderId="0" xfId="0" applyAlignment="1">
      <alignment vertical="top"/>
    </xf>
    <xf numFmtId="0" fontId="8" fillId="18" borderId="16" xfId="2" applyFont="1" applyFill="1" applyBorder="1"/>
    <xf numFmtId="0" fontId="24" fillId="18" borderId="17" xfId="2" applyFont="1" applyFill="1" applyBorder="1"/>
    <xf numFmtId="165" fontId="8" fillId="18" borderId="18" xfId="2" applyNumberFormat="1" applyFont="1" applyFill="1" applyBorder="1"/>
    <xf numFmtId="0" fontId="91" fillId="18" borderId="11" xfId="20" applyFont="1" applyFill="1" applyBorder="1" applyAlignment="1">
      <alignment horizontal="center" vertical="top"/>
    </xf>
    <xf numFmtId="0" fontId="91" fillId="18" borderId="0" xfId="23" applyFont="1" applyFill="1" applyAlignment="1">
      <alignment horizontal="justify" vertical="top" wrapText="1"/>
    </xf>
    <xf numFmtId="0" fontId="91" fillId="18" borderId="0" xfId="15" applyFont="1" applyFill="1" applyAlignment="1">
      <alignment horizontal="center"/>
    </xf>
    <xf numFmtId="0" fontId="91" fillId="18" borderId="0" xfId="20" applyFont="1" applyFill="1" applyAlignment="1">
      <alignment horizontal="justify" vertical="top" wrapText="1"/>
    </xf>
    <xf numFmtId="0" fontId="91" fillId="18" borderId="0" xfId="8" quotePrefix="1" applyFont="1" applyFill="1" applyAlignment="1">
      <alignment horizontal="left" vertical="top" wrapText="1"/>
    </xf>
    <xf numFmtId="0" fontId="91" fillId="18" borderId="0" xfId="20" quotePrefix="1" applyFont="1" applyFill="1" applyAlignment="1">
      <alignment horizontal="justify" vertical="top" wrapText="1"/>
    </xf>
    <xf numFmtId="0" fontId="46" fillId="18" borderId="0" xfId="8" applyFill="1"/>
    <xf numFmtId="0" fontId="91" fillId="18" borderId="0" xfId="8" applyFont="1" applyFill="1" applyAlignment="1">
      <alignment horizontal="left" vertical="top" wrapText="1"/>
    </xf>
    <xf numFmtId="0" fontId="91" fillId="18" borderId="0" xfId="8" applyFont="1" applyFill="1" applyAlignment="1">
      <alignment horizontal="center"/>
    </xf>
    <xf numFmtId="4" fontId="91" fillId="18" borderId="0" xfId="8" applyNumberFormat="1" applyFont="1" applyFill="1" applyAlignment="1">
      <alignment horizontal="center"/>
    </xf>
    <xf numFmtId="0" fontId="8" fillId="3" borderId="21" xfId="2" applyFont="1" applyFill="1" applyBorder="1"/>
    <xf numFmtId="0" fontId="24" fillId="3" borderId="22" xfId="2" applyFont="1" applyFill="1" applyBorder="1"/>
    <xf numFmtId="165" fontId="8" fillId="3" borderId="23" xfId="2" applyNumberFormat="1" applyFont="1" applyFill="1" applyBorder="1"/>
    <xf numFmtId="0" fontId="22" fillId="0" borderId="0" xfId="2" applyFont="1" applyFill="1"/>
    <xf numFmtId="0" fontId="22" fillId="0" borderId="0" xfId="2" applyFont="1" applyFill="1" applyAlignment="1">
      <alignment vertical="top"/>
    </xf>
    <xf numFmtId="0" fontId="7" fillId="0" borderId="0" xfId="2" applyFont="1" applyFill="1"/>
    <xf numFmtId="165" fontId="7" fillId="0" borderId="0" xfId="2" applyNumberFormat="1" applyFont="1" applyFill="1"/>
    <xf numFmtId="165" fontId="22" fillId="0" borderId="0" xfId="2" applyNumberFormat="1" applyFont="1" applyAlignment="1">
      <alignment vertical="top"/>
    </xf>
    <xf numFmtId="165" fontId="4" fillId="0" borderId="0" xfId="2" applyNumberFormat="1" applyFont="1" applyAlignment="1">
      <alignment vertical="top"/>
    </xf>
    <xf numFmtId="166" fontId="7" fillId="0" borderId="0" xfId="2" applyNumberFormat="1" applyFont="1"/>
    <xf numFmtId="170" fontId="7" fillId="0" borderId="0" xfId="2" applyNumberFormat="1" applyFont="1" applyAlignment="1">
      <alignment vertical="top"/>
    </xf>
    <xf numFmtId="165" fontId="58" fillId="0" borderId="0" xfId="0" applyNumberFormat="1" applyFont="1"/>
    <xf numFmtId="168" fontId="58" fillId="0" borderId="0" xfId="0" applyNumberFormat="1" applyFont="1"/>
    <xf numFmtId="166" fontId="63" fillId="0" borderId="0" xfId="0" applyNumberFormat="1" applyFont="1"/>
    <xf numFmtId="4" fontId="46" fillId="0" borderId="0" xfId="8" applyNumberFormat="1"/>
    <xf numFmtId="0" fontId="46" fillId="0" borderId="0" xfId="8" applyFill="1"/>
    <xf numFmtId="4" fontId="46" fillId="0" borderId="0" xfId="8" applyNumberFormat="1" applyFill="1"/>
    <xf numFmtId="166" fontId="112" fillId="0" borderId="0" xfId="8" applyNumberFormat="1" applyFont="1"/>
    <xf numFmtId="4" fontId="4" fillId="0" borderId="0" xfId="2" applyNumberFormat="1" applyFont="1"/>
    <xf numFmtId="0" fontId="22" fillId="13" borderId="0" xfId="2" applyFont="1" applyFill="1"/>
    <xf numFmtId="0" fontId="22" fillId="15" borderId="0" xfId="2" applyFont="1" applyFill="1"/>
    <xf numFmtId="0" fontId="22" fillId="16" borderId="0" xfId="2" applyFont="1" applyFill="1"/>
    <xf numFmtId="0" fontId="9" fillId="13" borderId="0" xfId="2" applyFont="1" applyFill="1"/>
    <xf numFmtId="44" fontId="9" fillId="0" borderId="0" xfId="2" applyNumberFormat="1" applyFont="1"/>
    <xf numFmtId="166" fontId="4" fillId="0" borderId="0" xfId="2" applyNumberFormat="1" applyFont="1"/>
    <xf numFmtId="44" fontId="4" fillId="0" borderId="0" xfId="2" applyNumberFormat="1" applyFont="1"/>
    <xf numFmtId="166" fontId="4" fillId="19" borderId="0" xfId="2" applyNumberFormat="1" applyFont="1" applyFill="1"/>
    <xf numFmtId="0" fontId="113" fillId="0" borderId="0" xfId="0" applyFont="1" applyAlignment="1">
      <alignment horizontal="right" vertical="top" wrapText="1"/>
    </xf>
    <xf numFmtId="0" fontId="115" fillId="0" borderId="0" xfId="0" applyFont="1" applyAlignment="1">
      <alignment horizontal="right" vertical="top" wrapText="1"/>
    </xf>
    <xf numFmtId="0" fontId="116" fillId="0" borderId="0" xfId="0" applyFont="1" applyAlignment="1">
      <alignment horizontal="right" vertical="top" wrapText="1"/>
    </xf>
    <xf numFmtId="0" fontId="117" fillId="0" borderId="0" xfId="0" applyFont="1" applyAlignment="1">
      <alignment vertical="top" wrapText="1"/>
    </xf>
    <xf numFmtId="0" fontId="117" fillId="0" borderId="0" xfId="0" applyFont="1" applyAlignment="1">
      <alignment horizontal="right" vertical="top" wrapText="1"/>
    </xf>
    <xf numFmtId="0" fontId="117" fillId="0" borderId="0" xfId="0" applyFont="1" applyAlignment="1">
      <alignment horizontal="right" vertical="top"/>
    </xf>
    <xf numFmtId="0" fontId="116" fillId="0" borderId="0" xfId="0" applyFont="1" applyAlignment="1">
      <alignment horizontal="left" vertical="top" wrapText="1"/>
    </xf>
    <xf numFmtId="2" fontId="117" fillId="0" borderId="0" xfId="0" applyNumberFormat="1" applyFont="1" applyAlignment="1">
      <alignment horizontal="right" vertical="top" wrapText="1"/>
    </xf>
    <xf numFmtId="0" fontId="117" fillId="0" borderId="0" xfId="0" applyFont="1" applyAlignment="1">
      <alignment vertical="top"/>
    </xf>
    <xf numFmtId="0" fontId="117" fillId="0" borderId="0" xfId="0" applyFont="1" applyAlignment="1">
      <alignment horizontal="left" vertical="top" wrapText="1"/>
    </xf>
    <xf numFmtId="4" fontId="117" fillId="0" borderId="0" xfId="0" applyNumberFormat="1" applyFont="1" applyAlignment="1">
      <alignment horizontal="right" vertical="top" wrapText="1"/>
    </xf>
    <xf numFmtId="0" fontId="116" fillId="0" borderId="21" xfId="0" applyFont="1" applyBorder="1" applyAlignment="1">
      <alignment vertical="top" wrapText="1"/>
    </xf>
    <xf numFmtId="2" fontId="116" fillId="0" borderId="22" xfId="0" applyNumberFormat="1" applyFont="1" applyBorder="1" applyAlignment="1">
      <alignment horizontal="right" vertical="top" wrapText="1"/>
    </xf>
    <xf numFmtId="0" fontId="118" fillId="0" borderId="0" xfId="0" applyFont="1" applyAlignment="1">
      <alignment horizontal="right" vertical="top" wrapText="1"/>
    </xf>
    <xf numFmtId="0" fontId="118" fillId="0" borderId="0" xfId="0" applyFont="1" applyAlignment="1">
      <alignment vertical="top" wrapText="1"/>
    </xf>
    <xf numFmtId="0" fontId="118" fillId="0" borderId="0" xfId="0" applyFont="1" applyAlignment="1">
      <alignment horizontal="left" vertical="top" wrapText="1"/>
    </xf>
    <xf numFmtId="2" fontId="118" fillId="0" borderId="0" xfId="0" applyNumberFormat="1" applyFont="1" applyAlignment="1">
      <alignment horizontal="right" vertical="top" wrapText="1"/>
    </xf>
    <xf numFmtId="0" fontId="116" fillId="0" borderId="0" xfId="0" applyFont="1" applyAlignment="1">
      <alignment vertical="top"/>
    </xf>
    <xf numFmtId="0" fontId="116" fillId="0" borderId="21" xfId="0" applyFont="1" applyBorder="1" applyAlignment="1">
      <alignment horizontal="left" vertical="top" wrapText="1"/>
    </xf>
    <xf numFmtId="0" fontId="117" fillId="0" borderId="22" xfId="0" applyFont="1" applyBorder="1" applyAlignment="1">
      <alignment vertical="top" wrapText="1"/>
    </xf>
    <xf numFmtId="0" fontId="119" fillId="0" borderId="0" xfId="0" applyFont="1" applyAlignment="1">
      <alignment horizontal="right" vertical="top" wrapText="1"/>
    </xf>
    <xf numFmtId="0" fontId="120" fillId="0" borderId="0" xfId="0" applyFont="1" applyAlignment="1">
      <alignment horizontal="right" vertical="top" wrapText="1"/>
    </xf>
    <xf numFmtId="0" fontId="119" fillId="0" borderId="0" xfId="0" applyFont="1" applyAlignment="1">
      <alignment vertical="top" wrapText="1"/>
    </xf>
    <xf numFmtId="0" fontId="119" fillId="0" borderId="0" xfId="0" applyFont="1" applyAlignment="1">
      <alignment horizontal="right" vertical="top"/>
    </xf>
    <xf numFmtId="0" fontId="120" fillId="0" borderId="0" xfId="0" applyFont="1" applyAlignment="1">
      <alignment horizontal="left" vertical="top" wrapText="1"/>
    </xf>
    <xf numFmtId="2" fontId="119" fillId="0" borderId="0" xfId="0" applyNumberFormat="1" applyFont="1" applyAlignment="1">
      <alignment horizontal="right" vertical="top" wrapText="1"/>
    </xf>
    <xf numFmtId="0" fontId="116" fillId="0" borderId="0" xfId="0" applyFont="1" applyAlignment="1">
      <alignment vertical="top" wrapText="1"/>
    </xf>
    <xf numFmtId="166" fontId="58" fillId="0" borderId="0" xfId="8" applyNumberFormat="1" applyFont="1" applyAlignment="1">
      <alignment horizontal="right"/>
    </xf>
    <xf numFmtId="166" fontId="18" fillId="0" borderId="0" xfId="11" applyNumberFormat="1" applyFont="1" applyAlignment="1">
      <alignment horizontal="right"/>
    </xf>
    <xf numFmtId="166" fontId="58" fillId="0" borderId="0" xfId="9" applyNumberFormat="1" applyFont="1" applyAlignment="1">
      <alignment horizontal="right"/>
    </xf>
    <xf numFmtId="166" fontId="58" fillId="0" borderId="0" xfId="9" applyNumberFormat="1" applyFont="1" applyAlignment="1" applyProtection="1">
      <alignment horizontal="right"/>
      <protection locked="0"/>
    </xf>
    <xf numFmtId="166" fontId="18" fillId="0" borderId="0" xfId="9" applyNumberFormat="1" applyFont="1" applyAlignment="1">
      <alignment horizontal="right"/>
    </xf>
    <xf numFmtId="166" fontId="18" fillId="0" borderId="0" xfId="9" applyNumberFormat="1" applyFont="1" applyAlignment="1" applyProtection="1">
      <alignment horizontal="right"/>
      <protection locked="0"/>
    </xf>
    <xf numFmtId="166" fontId="63" fillId="0" borderId="0" xfId="9" applyNumberFormat="1" applyFont="1" applyAlignment="1">
      <alignment horizontal="right"/>
    </xf>
    <xf numFmtId="166" fontId="91" fillId="0" borderId="28" xfId="8" applyNumberFormat="1" applyFont="1" applyBorder="1" applyAlignment="1">
      <alignment horizontal="center"/>
    </xf>
    <xf numFmtId="166" fontId="91" fillId="0" borderId="12" xfId="8" applyNumberFormat="1" applyFont="1" applyBorder="1" applyAlignment="1">
      <alignment horizontal="center"/>
    </xf>
    <xf numFmtId="166" fontId="91" fillId="0" borderId="12" xfId="8" applyNumberFormat="1" applyFont="1" applyBorder="1" applyAlignment="1">
      <alignment horizontal="center" vertical="center"/>
    </xf>
    <xf numFmtId="166" fontId="98" fillId="0" borderId="28" xfId="15" applyNumberFormat="1" applyFont="1" applyBorder="1" applyAlignment="1">
      <alignment horizontal="center"/>
    </xf>
    <xf numFmtId="166" fontId="98" fillId="0" borderId="12" xfId="15" applyNumberFormat="1" applyFont="1" applyBorder="1" applyAlignment="1">
      <alignment horizontal="center"/>
    </xf>
    <xf numFmtId="166" fontId="95" fillId="0" borderId="17" xfId="8" applyNumberFormat="1" applyFont="1" applyBorder="1" applyAlignment="1">
      <alignment horizontal="center"/>
    </xf>
    <xf numFmtId="166" fontId="95" fillId="0" borderId="18" xfId="8" applyNumberFormat="1" applyFont="1" applyBorder="1" applyAlignment="1">
      <alignment horizontal="center"/>
    </xf>
    <xf numFmtId="166" fontId="91" fillId="0" borderId="28" xfId="15" applyNumberFormat="1" applyFont="1" applyBorder="1" applyAlignment="1">
      <alignment horizontal="center"/>
    </xf>
    <xf numFmtId="166" fontId="91" fillId="0" borderId="12" xfId="15" applyNumberFormat="1" applyFont="1" applyBorder="1" applyAlignment="1">
      <alignment horizontal="center"/>
    </xf>
    <xf numFmtId="166" fontId="102" fillId="0" borderId="12" xfId="15" applyNumberFormat="1" applyFont="1" applyBorder="1" applyAlignment="1">
      <alignment horizontal="center"/>
    </xf>
    <xf numFmtId="166" fontId="91" fillId="0" borderId="12" xfId="21" applyNumberFormat="1" applyFont="1" applyBorder="1" applyAlignment="1">
      <alignment horizontal="center"/>
    </xf>
    <xf numFmtId="166" fontId="107" fillId="0" borderId="12" xfId="21" applyNumberFormat="1" applyFont="1" applyBorder="1" applyAlignment="1">
      <alignment horizontal="center"/>
    </xf>
    <xf numFmtId="166" fontId="91" fillId="0" borderId="11" xfId="8" applyNumberFormat="1" applyFont="1" applyBorder="1" applyAlignment="1">
      <alignment horizontal="center"/>
    </xf>
    <xf numFmtId="166" fontId="107" fillId="0" borderId="28" xfId="15" applyNumberFormat="1" applyFont="1" applyBorder="1" applyAlignment="1">
      <alignment horizontal="center"/>
    </xf>
    <xf numFmtId="166" fontId="107" fillId="0" borderId="12" xfId="15" applyNumberFormat="1" applyFont="1" applyBorder="1" applyAlignment="1">
      <alignment horizontal="center"/>
    </xf>
    <xf numFmtId="166" fontId="91" fillId="0" borderId="0" xfId="8" applyNumberFormat="1" applyFont="1" applyAlignment="1">
      <alignment horizontal="center"/>
    </xf>
    <xf numFmtId="166" fontId="91" fillId="18" borderId="28" xfId="15" applyNumberFormat="1" applyFont="1" applyFill="1" applyBorder="1" applyAlignment="1">
      <alignment horizontal="center"/>
    </xf>
    <xf numFmtId="166" fontId="91" fillId="18" borderId="12" xfId="15" applyNumberFormat="1" applyFont="1" applyFill="1" applyBorder="1" applyAlignment="1">
      <alignment horizontal="center"/>
    </xf>
    <xf numFmtId="166" fontId="91" fillId="18" borderId="11" xfId="8" applyNumberFormat="1" applyFont="1" applyFill="1" applyBorder="1" applyAlignment="1">
      <alignment horizontal="center"/>
    </xf>
    <xf numFmtId="166" fontId="107" fillId="0" borderId="12" xfId="8" applyNumberFormat="1" applyFont="1" applyBorder="1" applyAlignment="1">
      <alignment horizontal="center"/>
    </xf>
    <xf numFmtId="166" fontId="91" fillId="0" borderId="28" xfId="20" applyNumberFormat="1" applyFont="1" applyFill="1" applyBorder="1" applyAlignment="1">
      <alignment horizontal="center"/>
    </xf>
    <xf numFmtId="166" fontId="91" fillId="17" borderId="28" xfId="8" applyNumberFormat="1" applyFont="1" applyFill="1" applyBorder="1" applyAlignment="1">
      <alignment horizontal="center"/>
    </xf>
    <xf numFmtId="166" fontId="91" fillId="17" borderId="28" xfId="20" applyNumberFormat="1" applyFont="1" applyFill="1" applyBorder="1" applyAlignment="1">
      <alignment horizontal="center"/>
    </xf>
    <xf numFmtId="166" fontId="91" fillId="17" borderId="11" xfId="8" applyNumberFormat="1" applyFont="1" applyFill="1" applyBorder="1" applyAlignment="1">
      <alignment horizontal="center"/>
    </xf>
    <xf numFmtId="166" fontId="91" fillId="17" borderId="12" xfId="8" applyNumberFormat="1" applyFont="1" applyFill="1" applyBorder="1" applyAlignment="1">
      <alignment horizontal="center"/>
    </xf>
    <xf numFmtId="166" fontId="7" fillId="0" borderId="0" xfId="0" applyNumberFormat="1" applyFont="1" applyAlignment="1">
      <alignment horizontal="center"/>
    </xf>
    <xf numFmtId="166" fontId="117" fillId="0" borderId="0" xfId="0" applyNumberFormat="1" applyFont="1" applyAlignment="1">
      <alignment vertical="top" wrapText="1"/>
    </xf>
    <xf numFmtId="166" fontId="0" fillId="0" borderId="0" xfId="0" applyNumberFormat="1" applyAlignment="1">
      <alignment vertical="top" wrapText="1"/>
    </xf>
    <xf numFmtId="166" fontId="116" fillId="0" borderId="6" xfId="0" applyNumberFormat="1" applyFont="1" applyBorder="1" applyAlignment="1">
      <alignment vertical="top" wrapText="1"/>
    </xf>
    <xf numFmtId="166" fontId="117" fillId="0" borderId="0" xfId="0" applyNumberFormat="1" applyFont="1" applyAlignment="1">
      <alignment horizontal="right" vertical="top" wrapText="1"/>
    </xf>
    <xf numFmtId="166" fontId="117" fillId="0" borderId="0" xfId="0" applyNumberFormat="1" applyFont="1" applyAlignment="1">
      <alignment horizontal="left" vertical="top" wrapText="1"/>
    </xf>
    <xf numFmtId="166" fontId="116" fillId="0" borderId="22" xfId="0" applyNumberFormat="1" applyFont="1" applyBorder="1" applyAlignment="1">
      <alignment horizontal="right" vertical="top" wrapText="1"/>
    </xf>
    <xf numFmtId="166" fontId="116" fillId="0" borderId="23" xfId="0" applyNumberFormat="1" applyFont="1" applyBorder="1" applyAlignment="1">
      <alignment horizontal="right" vertical="top" wrapText="1"/>
    </xf>
    <xf numFmtId="166" fontId="118" fillId="0" borderId="0" xfId="0" applyNumberFormat="1" applyFont="1" applyAlignment="1">
      <alignment vertical="top" wrapText="1"/>
    </xf>
    <xf numFmtId="166" fontId="118" fillId="0" borderId="0" xfId="0" applyNumberFormat="1" applyFont="1" applyAlignment="1">
      <alignment horizontal="right" vertical="top" wrapText="1"/>
    </xf>
    <xf numFmtId="166" fontId="116" fillId="0" borderId="0" xfId="0" applyNumberFormat="1" applyFont="1" applyAlignment="1">
      <alignment vertical="top" wrapText="1"/>
    </xf>
    <xf numFmtId="166" fontId="116" fillId="0" borderId="0" xfId="0" applyNumberFormat="1" applyFont="1" applyAlignment="1">
      <alignment horizontal="left" vertical="top" wrapText="1"/>
    </xf>
    <xf numFmtId="166" fontId="118" fillId="0" borderId="0" xfId="0" applyNumberFormat="1" applyFont="1" applyAlignment="1">
      <alignment horizontal="left" vertical="top" wrapText="1"/>
    </xf>
    <xf numFmtId="166" fontId="116" fillId="0" borderId="27" xfId="0" applyNumberFormat="1" applyFont="1" applyBorder="1" applyAlignment="1">
      <alignment horizontal="right" vertical="top" wrapText="1"/>
    </xf>
    <xf numFmtId="0" fontId="7" fillId="0" borderId="17" xfId="2" applyFont="1" applyBorder="1" applyAlignment="1">
      <alignment horizontal="left" vertical="center" wrapText="1"/>
    </xf>
    <xf numFmtId="0" fontId="7" fillId="0" borderId="18" xfId="2" applyFont="1" applyBorder="1" applyAlignment="1">
      <alignment horizontal="left" vertical="center" wrapText="1"/>
    </xf>
    <xf numFmtId="0" fontId="7" fillId="0" borderId="0" xfId="2" applyFont="1" applyAlignment="1">
      <alignment horizontal="left"/>
    </xf>
    <xf numFmtId="0" fontId="5" fillId="0" borderId="2" xfId="2" applyFont="1" applyBorder="1" applyAlignment="1">
      <alignment horizontal="center" vertical="center"/>
    </xf>
    <xf numFmtId="0" fontId="5" fillId="0" borderId="3" xfId="2" applyFont="1" applyBorder="1" applyAlignment="1">
      <alignment horizontal="center" vertical="center"/>
    </xf>
    <xf numFmtId="0" fontId="5" fillId="0" borderId="4" xfId="2" applyFont="1" applyBorder="1" applyAlignment="1">
      <alignment horizontal="center" vertical="center"/>
    </xf>
    <xf numFmtId="0" fontId="5" fillId="0" borderId="5" xfId="2" applyFont="1" applyBorder="1" applyAlignment="1">
      <alignment horizontal="center" vertical="center"/>
    </xf>
    <xf numFmtId="0" fontId="5" fillId="0" borderId="6" xfId="2" applyFont="1" applyBorder="1" applyAlignment="1">
      <alignment horizontal="center" vertical="center"/>
    </xf>
    <xf numFmtId="0" fontId="5" fillId="0" borderId="7" xfId="2" applyFont="1" applyBorder="1" applyAlignment="1">
      <alignment horizontal="center" vertical="center"/>
    </xf>
    <xf numFmtId="0" fontId="7" fillId="0" borderId="0" xfId="2" applyFont="1" applyAlignment="1">
      <alignment horizontal="left" vertical="top"/>
    </xf>
    <xf numFmtId="0" fontId="7" fillId="0" borderId="0" xfId="2" applyFont="1" applyAlignment="1">
      <alignment horizontal="left" vertical="top" wrapText="1"/>
    </xf>
    <xf numFmtId="0" fontId="7" fillId="0" borderId="17" xfId="2" applyFont="1" applyBorder="1" applyAlignment="1">
      <alignment horizontal="left"/>
    </xf>
    <xf numFmtId="0" fontId="7" fillId="0" borderId="18" xfId="2" applyFont="1" applyBorder="1" applyAlignment="1">
      <alignment horizontal="left"/>
    </xf>
    <xf numFmtId="0" fontId="20" fillId="0" borderId="0" xfId="2" applyFont="1" applyAlignment="1">
      <alignment horizontal="left" vertical="top" wrapText="1"/>
    </xf>
    <xf numFmtId="0" fontId="17" fillId="0" borderId="0" xfId="2" applyFont="1" applyAlignment="1">
      <alignment horizontal="left" vertical="top" wrapText="1"/>
    </xf>
    <xf numFmtId="0" fontId="21" fillId="0" borderId="0" xfId="2" applyFont="1" applyAlignment="1">
      <alignment horizontal="left" vertical="top" wrapText="1"/>
    </xf>
    <xf numFmtId="0" fontId="22" fillId="0" borderId="0" xfId="2" applyFont="1" applyAlignment="1">
      <alignment horizontal="left" vertical="top" wrapText="1"/>
    </xf>
    <xf numFmtId="0" fontId="20" fillId="0" borderId="0" xfId="2" quotePrefix="1" applyFont="1" applyAlignment="1">
      <alignment horizontal="left" vertical="top" wrapText="1"/>
    </xf>
    <xf numFmtId="0" fontId="8" fillId="15" borderId="16" xfId="2" applyFont="1" applyFill="1" applyBorder="1" applyAlignment="1">
      <alignment horizontal="left" vertical="top" wrapText="1"/>
    </xf>
    <xf numFmtId="0" fontId="8" fillId="15" borderId="17" xfId="2" applyFont="1" applyFill="1" applyBorder="1" applyAlignment="1">
      <alignment horizontal="left" vertical="top" wrapText="1"/>
    </xf>
    <xf numFmtId="0" fontId="8" fillId="17" borderId="16" xfId="2" applyFont="1" applyFill="1" applyBorder="1" applyAlignment="1">
      <alignment horizontal="left" vertical="top" wrapText="1"/>
    </xf>
    <xf numFmtId="0" fontId="8" fillId="17" borderId="17" xfId="2" applyFont="1" applyFill="1" applyBorder="1" applyAlignment="1">
      <alignment horizontal="left" vertical="top" wrapText="1"/>
    </xf>
    <xf numFmtId="0" fontId="28" fillId="0" borderId="0" xfId="2" applyFont="1" applyAlignment="1">
      <alignment horizontal="left" vertical="top" wrapText="1"/>
    </xf>
    <xf numFmtId="0" fontId="27" fillId="0" borderId="0" xfId="2" applyFont="1" applyAlignment="1">
      <alignment horizontal="left" vertical="top" wrapText="1"/>
    </xf>
    <xf numFmtId="0" fontId="10" fillId="0" borderId="0" xfId="2" applyFont="1" applyAlignment="1">
      <alignment horizontal="left" vertical="top" wrapText="1"/>
    </xf>
    <xf numFmtId="0" fontId="29" fillId="0" borderId="0" xfId="2" applyFont="1" applyAlignment="1">
      <alignment horizontal="left" vertical="top" wrapText="1"/>
    </xf>
    <xf numFmtId="0" fontId="33" fillId="0" borderId="13" xfId="2" applyFont="1" applyBorder="1" applyAlignment="1">
      <alignment horizontal="justify" vertical="top" wrapText="1"/>
    </xf>
    <xf numFmtId="0" fontId="33" fillId="0" borderId="14" xfId="2" applyFont="1" applyBorder="1"/>
    <xf numFmtId="0" fontId="33" fillId="0" borderId="15" xfId="2" applyFont="1" applyBorder="1"/>
    <xf numFmtId="0" fontId="32" fillId="6" borderId="16" xfId="3" applyFont="1" applyFill="1" applyBorder="1"/>
    <xf numFmtId="0" fontId="32" fillId="6" borderId="17" xfId="3" applyFont="1" applyFill="1" applyBorder="1"/>
    <xf numFmtId="0" fontId="32" fillId="6" borderId="18" xfId="3" applyFont="1" applyFill="1" applyBorder="1"/>
    <xf numFmtId="0" fontId="28" fillId="0" borderId="8" xfId="2" applyFont="1" applyBorder="1" applyAlignment="1">
      <alignment horizontal="justify" vertical="top" wrapText="1"/>
    </xf>
    <xf numFmtId="0" fontId="33" fillId="0" borderId="9" xfId="2" applyFont="1" applyBorder="1"/>
    <xf numFmtId="0" fontId="33" fillId="0" borderId="10" xfId="2" applyFont="1" applyBorder="1"/>
    <xf numFmtId="0" fontId="33" fillId="0" borderId="11" xfId="2" applyFont="1" applyBorder="1" applyAlignment="1">
      <alignment horizontal="justify" vertical="top" wrapText="1"/>
    </xf>
    <xf numFmtId="0" fontId="33" fillId="0" borderId="0" xfId="2" applyFont="1"/>
    <xf numFmtId="0" fontId="33" fillId="0" borderId="12" xfId="2" applyFont="1" applyBorder="1"/>
    <xf numFmtId="0" fontId="33" fillId="0" borderId="11" xfId="2" applyFont="1" applyBorder="1" applyAlignment="1">
      <alignment horizontal="left" vertical="top" wrapText="1"/>
    </xf>
    <xf numFmtId="0" fontId="33" fillId="0" borderId="0" xfId="2" applyFont="1" applyAlignment="1">
      <alignment horizontal="left"/>
    </xf>
    <xf numFmtId="0" fontId="33" fillId="0" borderId="12" xfId="2" applyFont="1" applyBorder="1" applyAlignment="1">
      <alignment horizontal="left"/>
    </xf>
    <xf numFmtId="0" fontId="33" fillId="0" borderId="13" xfId="2" applyFont="1" applyBorder="1" applyAlignment="1">
      <alignment horizontal="left" vertical="top" wrapText="1"/>
    </xf>
    <xf numFmtId="0" fontId="33" fillId="0" borderId="14" xfId="2" applyFont="1" applyBorder="1" applyAlignment="1">
      <alignment horizontal="left"/>
    </xf>
    <xf numFmtId="0" fontId="33" fillId="0" borderId="15" xfId="2" applyFont="1" applyBorder="1" applyAlignment="1">
      <alignment horizontal="left"/>
    </xf>
    <xf numFmtId="0" fontId="28" fillId="0" borderId="8" xfId="2" applyFont="1" applyBorder="1" applyAlignment="1">
      <alignment horizontal="left" vertical="top" wrapText="1"/>
    </xf>
    <xf numFmtId="0" fontId="33" fillId="0" borderId="9" xfId="2" applyFont="1" applyBorder="1" applyAlignment="1">
      <alignment horizontal="left"/>
    </xf>
    <xf numFmtId="0" fontId="33" fillId="0" borderId="10" xfId="2" applyFont="1" applyBorder="1" applyAlignment="1">
      <alignment horizontal="left"/>
    </xf>
    <xf numFmtId="0" fontId="28" fillId="0" borderId="11" xfId="2" applyFont="1" applyBorder="1" applyAlignment="1">
      <alignment horizontal="left" vertical="top" wrapText="1"/>
    </xf>
    <xf numFmtId="0" fontId="33" fillId="0" borderId="14" xfId="2" applyFont="1" applyBorder="1" applyAlignment="1">
      <alignment wrapText="1"/>
    </xf>
    <xf numFmtId="0" fontId="33" fillId="0" borderId="15" xfId="2" applyFont="1" applyBorder="1" applyAlignment="1">
      <alignment wrapText="1"/>
    </xf>
    <xf numFmtId="0" fontId="33" fillId="0" borderId="9" xfId="2" applyFont="1" applyBorder="1" applyAlignment="1">
      <alignment wrapText="1"/>
    </xf>
    <xf numFmtId="0" fontId="33" fillId="0" borderId="10" xfId="2" applyFont="1" applyBorder="1" applyAlignment="1">
      <alignment wrapText="1"/>
    </xf>
    <xf numFmtId="0" fontId="33" fillId="0" borderId="0" xfId="2" applyFont="1" applyAlignment="1">
      <alignment wrapText="1"/>
    </xf>
    <xf numFmtId="0" fontId="33" fillId="0" borderId="12" xfId="2" applyFont="1" applyBorder="1" applyAlignment="1">
      <alignment wrapText="1"/>
    </xf>
    <xf numFmtId="0" fontId="45" fillId="0" borderId="8" xfId="2" applyFont="1" applyBorder="1" applyAlignment="1">
      <alignment horizontal="justify" vertical="top" wrapText="1"/>
    </xf>
    <xf numFmtId="0" fontId="33" fillId="0" borderId="9" xfId="2" applyFont="1" applyBorder="1" applyAlignment="1">
      <alignment horizontal="justify" wrapText="1"/>
    </xf>
    <xf numFmtId="0" fontId="33" fillId="0" borderId="10" xfId="2" applyFont="1" applyBorder="1" applyAlignment="1">
      <alignment horizontal="justify" wrapText="1"/>
    </xf>
    <xf numFmtId="0" fontId="28" fillId="0" borderId="11" xfId="2" applyFont="1" applyBorder="1" applyAlignment="1">
      <alignment horizontal="justify" vertical="top" wrapText="1"/>
    </xf>
    <xf numFmtId="49" fontId="34" fillId="0" borderId="16" xfId="4" applyNumberFormat="1" applyFont="1" applyBorder="1" applyAlignment="1" applyProtection="1">
      <alignment horizontal="left" vertical="top" wrapText="1"/>
      <protection locked="0"/>
    </xf>
    <xf numFmtId="0" fontId="34" fillId="0" borderId="17" xfId="2" applyFont="1" applyBorder="1"/>
    <xf numFmtId="0" fontId="34" fillId="0" borderId="18" xfId="2" applyFont="1" applyBorder="1"/>
    <xf numFmtId="0" fontId="7" fillId="5" borderId="25" xfId="2" applyFont="1" applyFill="1" applyBorder="1" applyAlignment="1">
      <alignment horizontal="left" vertical="top"/>
    </xf>
    <xf numFmtId="0" fontId="33" fillId="0" borderId="11" xfId="6" applyFont="1" applyBorder="1" applyAlignment="1">
      <alignment horizontal="left" vertical="top" wrapText="1"/>
    </xf>
    <xf numFmtId="0" fontId="33" fillId="0" borderId="0" xfId="6" applyFont="1" applyAlignment="1">
      <alignment horizontal="left" vertical="top" wrapText="1"/>
    </xf>
    <xf numFmtId="0" fontId="33" fillId="0" borderId="12" xfId="6" applyFont="1" applyBorder="1" applyAlignment="1">
      <alignment horizontal="left" vertical="top" wrapText="1"/>
    </xf>
    <xf numFmtId="0" fontId="33" fillId="0" borderId="13" xfId="6" applyFont="1" applyBorder="1" applyAlignment="1">
      <alignment horizontal="left" vertical="top" wrapText="1"/>
    </xf>
    <xf numFmtId="0" fontId="33" fillId="0" borderId="14" xfId="6" applyFont="1" applyBorder="1" applyAlignment="1">
      <alignment horizontal="left" vertical="top" wrapText="1"/>
    </xf>
    <xf numFmtId="0" fontId="33" fillId="0" borderId="15" xfId="6" applyFont="1" applyBorder="1" applyAlignment="1">
      <alignment horizontal="left" vertical="top" wrapText="1"/>
    </xf>
    <xf numFmtId="0" fontId="33" fillId="0" borderId="0" xfId="2" applyFont="1" applyAlignment="1">
      <alignment horizontal="justify" vertical="top"/>
    </xf>
    <xf numFmtId="0" fontId="33" fillId="0" borderId="12" xfId="2" applyFont="1" applyBorder="1" applyAlignment="1">
      <alignment horizontal="justify" vertical="top"/>
    </xf>
    <xf numFmtId="0" fontId="33" fillId="0" borderId="0" xfId="2" applyFont="1" applyAlignment="1">
      <alignment horizontal="justify"/>
    </xf>
    <xf numFmtId="0" fontId="33" fillId="0" borderId="12" xfId="2" applyFont="1" applyBorder="1" applyAlignment="1">
      <alignment horizontal="justify"/>
    </xf>
    <xf numFmtId="0" fontId="33" fillId="0" borderId="14" xfId="2" applyFont="1" applyBorder="1" applyAlignment="1">
      <alignment horizontal="left" vertical="top" wrapText="1"/>
    </xf>
    <xf numFmtId="0" fontId="33" fillId="0" borderId="15" xfId="2" applyFont="1" applyBorder="1" applyAlignment="1">
      <alignment horizontal="left" vertical="top" wrapText="1"/>
    </xf>
    <xf numFmtId="0" fontId="33" fillId="0" borderId="8" xfId="2" applyFont="1" applyBorder="1" applyAlignment="1">
      <alignment horizontal="justify" vertical="top" wrapText="1"/>
    </xf>
    <xf numFmtId="0" fontId="33" fillId="0" borderId="14" xfId="2" applyFont="1" applyBorder="1" applyAlignment="1">
      <alignment horizontal="justify" vertical="top" wrapText="1"/>
    </xf>
    <xf numFmtId="0" fontId="33" fillId="0" borderId="15" xfId="2" applyFont="1" applyBorder="1" applyAlignment="1">
      <alignment horizontal="justify" vertical="top" wrapText="1"/>
    </xf>
    <xf numFmtId="0" fontId="62" fillId="0" borderId="11" xfId="2" applyFont="1" applyBorder="1" applyAlignment="1">
      <alignment horizontal="justify" vertical="top" wrapText="1"/>
    </xf>
    <xf numFmtId="0" fontId="61" fillId="5" borderId="16" xfId="2" applyFont="1" applyFill="1" applyBorder="1" applyAlignment="1">
      <alignment horizontal="justify" vertical="top" wrapText="1"/>
    </xf>
    <xf numFmtId="0" fontId="61" fillId="5" borderId="17" xfId="2" applyFont="1" applyFill="1" applyBorder="1" applyAlignment="1">
      <alignment horizontal="justify" vertical="top"/>
    </xf>
    <xf numFmtId="0" fontId="61" fillId="5" borderId="18" xfId="2" applyFont="1" applyFill="1" applyBorder="1" applyAlignment="1">
      <alignment horizontal="justify" vertical="top"/>
    </xf>
    <xf numFmtId="0" fontId="33" fillId="0" borderId="8" xfId="2" applyFont="1" applyBorder="1" applyAlignment="1">
      <alignment horizontal="left" vertical="center" wrapText="1"/>
    </xf>
    <xf numFmtId="0" fontId="33" fillId="0" borderId="9" xfId="2" applyFont="1" applyBorder="1" applyAlignment="1">
      <alignment horizontal="left" vertical="center" wrapText="1"/>
    </xf>
    <xf numFmtId="0" fontId="33" fillId="0" borderId="10" xfId="2" applyFont="1" applyBorder="1" applyAlignment="1">
      <alignment horizontal="left" vertical="center" wrapText="1"/>
    </xf>
    <xf numFmtId="0" fontId="33" fillId="0" borderId="11" xfId="2" applyFont="1" applyBorder="1" applyAlignment="1">
      <alignment vertical="top" wrapText="1"/>
    </xf>
    <xf numFmtId="0" fontId="28" fillId="0" borderId="0" xfId="2" applyFont="1" applyAlignment="1">
      <alignment vertical="top" wrapText="1"/>
    </xf>
    <xf numFmtId="0" fontId="28" fillId="0" borderId="12" xfId="2" applyFont="1" applyBorder="1" applyAlignment="1">
      <alignment vertical="top" wrapText="1"/>
    </xf>
    <xf numFmtId="0" fontId="33" fillId="0" borderId="13" xfId="2" applyFont="1" applyBorder="1" applyAlignment="1">
      <alignment vertical="top" wrapText="1"/>
    </xf>
    <xf numFmtId="0" fontId="28" fillId="0" borderId="14" xfId="2" applyFont="1" applyBorder="1" applyAlignment="1">
      <alignment vertical="top" wrapText="1"/>
    </xf>
    <xf numFmtId="0" fontId="28" fillId="0" borderId="15" xfId="2" applyFont="1" applyBorder="1" applyAlignment="1">
      <alignment vertical="top" wrapText="1"/>
    </xf>
    <xf numFmtId="0" fontId="64" fillId="0" borderId="9" xfId="2" applyFont="1" applyBorder="1" applyAlignment="1">
      <alignment horizontal="justify" vertical="top" wrapText="1"/>
    </xf>
    <xf numFmtId="0" fontId="64" fillId="0" borderId="10" xfId="2" applyFont="1" applyBorder="1" applyAlignment="1">
      <alignment horizontal="justify" vertical="top" wrapText="1"/>
    </xf>
    <xf numFmtId="3" fontId="33" fillId="0" borderId="11" xfId="2" applyNumberFormat="1" applyFont="1" applyBorder="1" applyAlignment="1">
      <alignment horizontal="justify" vertical="top" wrapText="1"/>
    </xf>
    <xf numFmtId="3" fontId="33" fillId="0" borderId="13" xfId="2" applyNumberFormat="1" applyFont="1" applyBorder="1" applyAlignment="1">
      <alignment horizontal="justify" vertical="top" wrapText="1"/>
    </xf>
    <xf numFmtId="0" fontId="41" fillId="0" borderId="8" xfId="2" applyFont="1" applyBorder="1" applyAlignment="1">
      <alignment horizontal="justify" vertical="top" wrapText="1"/>
    </xf>
    <xf numFmtId="0" fontId="33" fillId="0" borderId="9" xfId="2" applyFont="1" applyBorder="1" applyAlignment="1">
      <alignment horizontal="justify" vertical="top" wrapText="1"/>
    </xf>
    <xf numFmtId="0" fontId="33" fillId="0" borderId="10" xfId="2" applyFont="1" applyBorder="1" applyAlignment="1">
      <alignment horizontal="justify" vertical="top" wrapText="1"/>
    </xf>
    <xf numFmtId="0" fontId="33" fillId="0" borderId="0" xfId="2" applyFont="1" applyAlignment="1">
      <alignment horizontal="justify" vertical="top" wrapText="1"/>
    </xf>
    <xf numFmtId="0" fontId="33" fillId="0" borderId="12" xfId="2" applyFont="1" applyBorder="1" applyAlignment="1">
      <alignment horizontal="justify" vertical="top" wrapText="1"/>
    </xf>
    <xf numFmtId="0" fontId="7" fillId="0" borderId="16" xfId="2" applyFont="1" applyBorder="1" applyAlignment="1">
      <alignment horizontal="left" vertical="top" wrapText="1"/>
    </xf>
    <xf numFmtId="0" fontId="7" fillId="0" borderId="17" xfId="2" applyFont="1" applyBorder="1" applyAlignment="1">
      <alignment horizontal="left" vertical="top" wrapText="1"/>
    </xf>
    <xf numFmtId="0" fontId="7" fillId="0" borderId="18" xfId="2" applyFont="1" applyBorder="1" applyAlignment="1">
      <alignment horizontal="left" vertical="top" wrapText="1"/>
    </xf>
    <xf numFmtId="0" fontId="69" fillId="0" borderId="0" xfId="2" applyFont="1" applyAlignment="1">
      <alignment horizontal="left" vertical="top" wrapText="1"/>
    </xf>
    <xf numFmtId="0" fontId="70" fillId="0" borderId="0" xfId="2" applyFont="1" applyAlignment="1">
      <alignment horizontal="left" vertical="top" wrapText="1"/>
    </xf>
    <xf numFmtId="166" fontId="116" fillId="0" borderId="0" xfId="0" applyNumberFormat="1" applyFont="1" applyAlignment="1">
      <alignment horizontal="right" vertical="top" wrapText="1"/>
    </xf>
    <xf numFmtId="166" fontId="116" fillId="0" borderId="6" xfId="0" applyNumberFormat="1" applyFont="1" applyBorder="1" applyAlignment="1">
      <alignment horizontal="right" vertical="top" wrapText="1"/>
    </xf>
    <xf numFmtId="0" fontId="114" fillId="0" borderId="0" xfId="0" applyFont="1" applyAlignment="1">
      <alignment horizontal="right"/>
    </xf>
    <xf numFmtId="0" fontId="115" fillId="0" borderId="0" xfId="0" applyFont="1" applyAlignment="1">
      <alignment horizontal="left" vertical="top" wrapText="1"/>
    </xf>
    <xf numFmtId="166" fontId="116" fillId="0" borderId="22" xfId="0" applyNumberFormat="1" applyFont="1" applyBorder="1" applyAlignment="1">
      <alignment horizontal="right" vertical="top" wrapText="1"/>
    </xf>
    <xf numFmtId="166" fontId="116" fillId="0" borderId="23" xfId="0" applyNumberFormat="1" applyFont="1" applyBorder="1" applyAlignment="1">
      <alignment horizontal="right" vertical="top" wrapText="1"/>
    </xf>
    <xf numFmtId="0" fontId="116" fillId="0" borderId="0" xfId="0" applyFont="1" applyAlignment="1">
      <alignment horizontal="left" vertical="top" wrapText="1"/>
    </xf>
    <xf numFmtId="0" fontId="120" fillId="0" borderId="0" xfId="0" applyFont="1" applyAlignment="1">
      <alignment horizontal="right"/>
    </xf>
    <xf numFmtId="0" fontId="120" fillId="0" borderId="0" xfId="0" applyFont="1" applyAlignment="1">
      <alignment horizontal="left" vertical="top" wrapText="1"/>
    </xf>
    <xf numFmtId="0" fontId="116" fillId="0" borderId="27" xfId="0" applyFont="1" applyBorder="1" applyAlignment="1">
      <alignment horizontal="left" vertical="top" wrapText="1"/>
    </xf>
    <xf numFmtId="166" fontId="116" fillId="0" borderId="0" xfId="0" applyNumberFormat="1" applyFont="1" applyAlignment="1">
      <alignment horizontal="right" wrapText="1"/>
    </xf>
    <xf numFmtId="0" fontId="95" fillId="0" borderId="0" xfId="8" applyFont="1" applyAlignment="1">
      <alignment horizontal="left" vertical="top" wrapText="1"/>
    </xf>
    <xf numFmtId="0" fontId="91" fillId="0" borderId="0" xfId="8" applyFont="1"/>
    <xf numFmtId="165" fontId="22" fillId="15" borderId="0" xfId="2" applyNumberFormat="1" applyFont="1" applyFill="1" applyAlignment="1" applyProtection="1">
      <alignment horizontal="right" vertical="top"/>
      <protection locked="0"/>
    </xf>
    <xf numFmtId="165" fontId="22" fillId="0" borderId="0" xfId="2" applyNumberFormat="1" applyFont="1" applyAlignment="1" applyProtection="1">
      <alignment horizontal="right" vertical="top"/>
      <protection locked="0"/>
    </xf>
    <xf numFmtId="165" fontId="22" fillId="14" borderId="0" xfId="2" applyNumberFormat="1" applyFont="1" applyFill="1" applyAlignment="1" applyProtection="1">
      <alignment horizontal="right" vertical="top"/>
      <protection locked="0"/>
    </xf>
    <xf numFmtId="165" fontId="22" fillId="16" borderId="0" xfId="2" applyNumberFormat="1" applyFont="1" applyFill="1" applyAlignment="1" applyProtection="1">
      <alignment horizontal="right" vertical="top"/>
      <protection locked="0"/>
    </xf>
    <xf numFmtId="165" fontId="22" fillId="13" borderId="0" xfId="2" applyNumberFormat="1" applyFont="1" applyFill="1" applyAlignment="1" applyProtection="1">
      <alignment horizontal="right" vertical="top"/>
      <protection locked="0"/>
    </xf>
    <xf numFmtId="0" fontId="22" fillId="0" borderId="0" xfId="2" applyFont="1" applyAlignment="1" applyProtection="1">
      <alignment vertical="top"/>
      <protection locked="0"/>
    </xf>
    <xf numFmtId="165" fontId="7" fillId="5" borderId="25" xfId="2" applyNumberFormat="1" applyFont="1" applyFill="1" applyBorder="1" applyAlignment="1" applyProtection="1">
      <alignment horizontal="right" vertical="top"/>
      <protection locked="0"/>
    </xf>
    <xf numFmtId="0" fontId="4" fillId="0" borderId="0" xfId="2" applyFont="1" applyProtection="1">
      <protection locked="0"/>
    </xf>
    <xf numFmtId="0" fontId="22" fillId="0" borderId="0" xfId="2" applyFont="1" applyAlignment="1" applyProtection="1">
      <alignment horizontal="right" vertical="top"/>
      <protection locked="0"/>
    </xf>
    <xf numFmtId="165" fontId="22" fillId="0" borderId="0" xfId="2" applyNumberFormat="1" applyFont="1" applyAlignment="1" applyProtection="1">
      <alignment horizontal="right"/>
      <protection locked="0"/>
    </xf>
    <xf numFmtId="165" fontId="7" fillId="5" borderId="25" xfId="2" applyNumberFormat="1" applyFont="1" applyFill="1" applyBorder="1" applyAlignment="1" applyProtection="1">
      <alignment horizontal="right"/>
      <protection locked="0"/>
    </xf>
    <xf numFmtId="0" fontId="22" fillId="14" borderId="0" xfId="2" applyFont="1" applyFill="1" applyProtection="1">
      <protection locked="0"/>
    </xf>
    <xf numFmtId="0" fontId="22" fillId="0" borderId="0" xfId="2" applyFont="1" applyProtection="1">
      <protection locked="0"/>
    </xf>
    <xf numFmtId="0" fontId="9" fillId="0" borderId="0" xfId="2" applyFont="1" applyAlignment="1" applyProtection="1">
      <alignment horizontal="center"/>
      <protection locked="0"/>
    </xf>
    <xf numFmtId="0" fontId="22" fillId="14" borderId="0" xfId="2" applyFont="1" applyFill="1" applyAlignment="1" applyProtection="1">
      <alignment vertical="top"/>
      <protection locked="0"/>
    </xf>
    <xf numFmtId="0" fontId="9" fillId="14" borderId="0" xfId="2" applyFont="1" applyFill="1" applyAlignment="1" applyProtection="1">
      <alignment horizontal="center"/>
      <protection locked="0"/>
    </xf>
    <xf numFmtId="166" fontId="22" fillId="0" borderId="0" xfId="2" applyNumberFormat="1" applyFont="1" applyAlignment="1" applyProtection="1">
      <alignment horizontal="right" vertical="top"/>
      <protection locked="0"/>
    </xf>
    <xf numFmtId="165" fontId="22" fillId="13" borderId="0" xfId="2" applyNumberFormat="1" applyFont="1" applyFill="1" applyAlignment="1" applyProtection="1">
      <alignment horizontal="right"/>
      <protection locked="0"/>
    </xf>
    <xf numFmtId="0" fontId="4" fillId="0" borderId="0" xfId="2" applyFont="1" applyAlignment="1" applyProtection="1">
      <alignment vertical="top"/>
      <protection locked="0"/>
    </xf>
    <xf numFmtId="0" fontId="22" fillId="16" borderId="0" xfId="2" applyFont="1" applyFill="1" applyAlignment="1" applyProtection="1">
      <alignment vertical="top"/>
      <protection locked="0"/>
    </xf>
    <xf numFmtId="165" fontId="22" fillId="0" borderId="0" xfId="2" applyNumberFormat="1" applyFont="1" applyFill="1" applyAlignment="1" applyProtection="1">
      <alignment horizontal="right" vertical="top"/>
      <protection locked="0"/>
    </xf>
    <xf numFmtId="165" fontId="22" fillId="14" borderId="0" xfId="2" applyNumberFormat="1" applyFont="1" applyFill="1" applyAlignment="1" applyProtection="1">
      <alignment horizontal="right"/>
      <protection locked="0"/>
    </xf>
    <xf numFmtId="165" fontId="4" fillId="0" borderId="0" xfId="2" applyNumberFormat="1" applyFont="1" applyAlignment="1" applyProtection="1">
      <alignment horizontal="right"/>
      <protection locked="0"/>
    </xf>
    <xf numFmtId="165" fontId="53" fillId="0" borderId="0" xfId="2" applyNumberFormat="1" applyFont="1" applyAlignment="1" applyProtection="1">
      <alignment horizontal="right" vertical="top"/>
      <protection locked="0"/>
    </xf>
    <xf numFmtId="166" fontId="117" fillId="0" borderId="0" xfId="0" applyNumberFormat="1" applyFont="1" applyAlignment="1" applyProtection="1">
      <alignment vertical="top" wrapText="1"/>
      <protection locked="0"/>
    </xf>
    <xf numFmtId="166" fontId="117" fillId="0" borderId="0" xfId="0" applyNumberFormat="1" applyFont="1" applyAlignment="1" applyProtection="1">
      <alignment horizontal="left" vertical="top" wrapText="1"/>
      <protection locked="0"/>
    </xf>
    <xf numFmtId="166" fontId="117" fillId="0" borderId="0" xfId="0" applyNumberFormat="1" applyFont="1" applyAlignment="1" applyProtection="1">
      <alignment horizontal="right" vertical="top" wrapText="1"/>
      <protection locked="0"/>
    </xf>
    <xf numFmtId="166" fontId="116" fillId="0" borderId="22" xfId="0" applyNumberFormat="1" applyFont="1" applyBorder="1" applyAlignment="1" applyProtection="1">
      <alignment horizontal="right" vertical="top" wrapText="1"/>
      <protection locked="0"/>
    </xf>
    <xf numFmtId="166" fontId="118" fillId="0" borderId="0" xfId="0" applyNumberFormat="1" applyFont="1" applyAlignment="1" applyProtection="1">
      <alignment vertical="top" wrapText="1"/>
      <protection locked="0"/>
    </xf>
    <xf numFmtId="166" fontId="118" fillId="0" borderId="0" xfId="0" applyNumberFormat="1" applyFont="1" applyAlignment="1" applyProtection="1">
      <alignment horizontal="left" vertical="top" wrapText="1"/>
      <protection locked="0"/>
    </xf>
    <xf numFmtId="166" fontId="118" fillId="0" borderId="0" xfId="0" applyNumberFormat="1" applyFont="1" applyAlignment="1" applyProtection="1">
      <alignment horizontal="right" vertical="top" wrapText="1"/>
      <protection locked="0"/>
    </xf>
    <xf numFmtId="0" fontId="117" fillId="0" borderId="0" xfId="0" applyFont="1" applyAlignment="1" applyProtection="1">
      <alignment vertical="top" wrapText="1"/>
      <protection locked="0"/>
    </xf>
    <xf numFmtId="166" fontId="116" fillId="0" borderId="0" xfId="0" applyNumberFormat="1" applyFont="1" applyAlignment="1" applyProtection="1">
      <alignment vertical="top" wrapText="1"/>
      <protection locked="0"/>
    </xf>
    <xf numFmtId="166" fontId="116" fillId="0" borderId="0" xfId="0" applyNumberFormat="1" applyFont="1" applyAlignment="1" applyProtection="1">
      <alignment horizontal="left" vertical="top" wrapText="1"/>
      <protection locked="0"/>
    </xf>
    <xf numFmtId="166" fontId="58" fillId="0" borderId="0" xfId="8" applyNumberFormat="1" applyFont="1" applyAlignment="1" applyProtection="1">
      <alignment horizontal="right"/>
      <protection locked="0"/>
    </xf>
    <xf numFmtId="166" fontId="0" fillId="0" borderId="0" xfId="0" applyNumberFormat="1" applyProtection="1">
      <protection locked="0"/>
    </xf>
    <xf numFmtId="166" fontId="81" fillId="0" borderId="0" xfId="8" applyNumberFormat="1" applyFont="1" applyProtection="1">
      <protection locked="0"/>
    </xf>
    <xf numFmtId="166" fontId="58" fillId="0" borderId="0" xfId="11" applyNumberFormat="1" applyFont="1" applyAlignment="1" applyProtection="1">
      <alignment horizontal="center"/>
      <protection locked="0"/>
    </xf>
    <xf numFmtId="166" fontId="18" fillId="0" borderId="0" xfId="11" applyNumberFormat="1" applyFont="1" applyAlignment="1" applyProtection="1">
      <alignment horizontal="right"/>
      <protection locked="0"/>
    </xf>
    <xf numFmtId="166" fontId="78" fillId="0" borderId="0" xfId="11" applyNumberFormat="1" applyFont="1" applyAlignment="1" applyProtection="1">
      <alignment horizontal="right"/>
      <protection locked="0"/>
    </xf>
    <xf numFmtId="166" fontId="77" fillId="0" borderId="0" xfId="11" applyNumberFormat="1" applyFont="1" applyAlignment="1" applyProtection="1">
      <alignment horizontal="right"/>
      <protection locked="0"/>
    </xf>
    <xf numFmtId="166" fontId="18" fillId="0" borderId="0" xfId="1" applyNumberFormat="1" applyFont="1" applyAlignment="1" applyProtection="1">
      <alignment horizontal="center"/>
      <protection locked="0"/>
    </xf>
    <xf numFmtId="166" fontId="58" fillId="0" borderId="0" xfId="0" applyNumberFormat="1" applyFont="1" applyProtection="1">
      <protection locked="0"/>
    </xf>
    <xf numFmtId="166" fontId="82" fillId="0" borderId="0" xfId="11" applyNumberFormat="1" applyFont="1" applyAlignment="1" applyProtection="1">
      <alignment horizontal="right"/>
      <protection locked="0"/>
    </xf>
    <xf numFmtId="166" fontId="82" fillId="0" borderId="0" xfId="16" applyNumberFormat="1" applyFont="1" applyAlignment="1" applyProtection="1">
      <alignment horizontal="right"/>
      <protection locked="0"/>
    </xf>
    <xf numFmtId="166" fontId="18" fillId="0" borderId="0" xfId="8" applyNumberFormat="1" applyFont="1" applyAlignment="1" applyProtection="1">
      <alignment horizontal="right" vertical="top"/>
      <protection locked="0"/>
    </xf>
    <xf numFmtId="166" fontId="18" fillId="0" borderId="0" xfId="0" applyNumberFormat="1" applyFont="1" applyAlignment="1" applyProtection="1">
      <alignment horizontal="right" vertical="top"/>
      <protection locked="0"/>
    </xf>
    <xf numFmtId="166" fontId="58" fillId="0" borderId="0" xfId="8" applyNumberFormat="1" applyFont="1" applyProtection="1">
      <protection locked="0"/>
    </xf>
    <xf numFmtId="166" fontId="58" fillId="12" borderId="0" xfId="8" applyNumberFormat="1" applyFont="1" applyFill="1" applyAlignment="1" applyProtection="1">
      <alignment horizontal="right"/>
      <protection locked="0"/>
    </xf>
    <xf numFmtId="166" fontId="78" fillId="12" borderId="0" xfId="11" applyNumberFormat="1" applyFont="1" applyFill="1" applyAlignment="1" applyProtection="1">
      <alignment horizontal="right"/>
      <protection locked="0"/>
    </xf>
    <xf numFmtId="166" fontId="18" fillId="12" borderId="0" xfId="11" applyNumberFormat="1" applyFont="1" applyFill="1" applyAlignment="1" applyProtection="1">
      <alignment horizontal="right"/>
      <protection locked="0"/>
    </xf>
    <xf numFmtId="166" fontId="18" fillId="12" borderId="0" xfId="1" applyNumberFormat="1" applyFont="1" applyFill="1" applyAlignment="1" applyProtection="1">
      <alignment horizontal="center"/>
      <protection locked="0"/>
    </xf>
    <xf numFmtId="166" fontId="91" fillId="0" borderId="28" xfId="8" applyNumberFormat="1" applyFont="1" applyBorder="1" applyAlignment="1" applyProtection="1">
      <alignment horizontal="center"/>
      <protection locked="0"/>
    </xf>
    <xf numFmtId="166" fontId="91" fillId="0" borderId="28" xfId="8" applyNumberFormat="1" applyFont="1" applyBorder="1" applyAlignment="1" applyProtection="1">
      <alignment horizontal="center" vertical="center"/>
      <protection locked="0"/>
    </xf>
    <xf numFmtId="166" fontId="98" fillId="0" borderId="28" xfId="15" applyNumberFormat="1" applyFont="1" applyBorder="1" applyAlignment="1" applyProtection="1">
      <alignment horizontal="center"/>
      <protection locked="0"/>
    </xf>
    <xf numFmtId="166" fontId="91" fillId="0" borderId="28" xfId="15" applyNumberFormat="1" applyFont="1" applyBorder="1" applyAlignment="1" applyProtection="1">
      <alignment horizontal="center"/>
      <protection locked="0"/>
    </xf>
    <xf numFmtId="166" fontId="102" fillId="0" borderId="28" xfId="15" applyNumberFormat="1" applyFont="1" applyBorder="1" applyAlignment="1" applyProtection="1">
      <alignment horizontal="right"/>
      <protection locked="0"/>
    </xf>
    <xf numFmtId="166" fontId="91" fillId="0" borderId="28" xfId="21" applyNumberFormat="1" applyFont="1" applyBorder="1" applyAlignment="1" applyProtection="1">
      <alignment horizontal="center"/>
      <protection locked="0"/>
    </xf>
    <xf numFmtId="166" fontId="102" fillId="0" borderId="28" xfId="15" applyNumberFormat="1" applyFont="1" applyBorder="1" applyAlignment="1" applyProtection="1">
      <alignment horizontal="center"/>
      <protection locked="0"/>
    </xf>
    <xf numFmtId="4" fontId="91" fillId="0" borderId="28" xfId="8" applyNumberFormat="1" applyFont="1" applyBorder="1" applyAlignment="1" applyProtection="1">
      <alignment horizontal="center"/>
      <protection locked="0"/>
    </xf>
    <xf numFmtId="166" fontId="107" fillId="0" borderId="28" xfId="21" applyNumberFormat="1" applyFont="1" applyBorder="1" applyAlignment="1" applyProtection="1">
      <alignment horizontal="center"/>
      <protection locked="0"/>
    </xf>
    <xf numFmtId="166" fontId="107" fillId="0" borderId="28" xfId="15" applyNumberFormat="1" applyFont="1" applyBorder="1" applyAlignment="1" applyProtection="1">
      <alignment horizontal="center"/>
      <protection locked="0"/>
    </xf>
    <xf numFmtId="166" fontId="91" fillId="0" borderId="28" xfId="21" applyNumberFormat="1" applyFont="1" applyBorder="1" applyAlignment="1" applyProtection="1">
      <alignment horizontal="right"/>
      <protection locked="0"/>
    </xf>
    <xf numFmtId="166" fontId="107" fillId="0" borderId="11" xfId="15" applyNumberFormat="1" applyFont="1" applyBorder="1" applyAlignment="1" applyProtection="1">
      <alignment horizontal="center"/>
      <protection locked="0"/>
    </xf>
    <xf numFmtId="166" fontId="91" fillId="0" borderId="11" xfId="8" applyNumberFormat="1" applyFont="1" applyBorder="1" applyAlignment="1" applyProtection="1">
      <alignment horizontal="center"/>
      <protection locked="0"/>
    </xf>
    <xf numFmtId="166" fontId="91" fillId="0" borderId="11" xfId="15" applyNumberFormat="1" applyFont="1" applyBorder="1" applyAlignment="1" applyProtection="1">
      <alignment horizontal="center"/>
      <protection locked="0"/>
    </xf>
    <xf numFmtId="166" fontId="91" fillId="18" borderId="28" xfId="15" applyNumberFormat="1" applyFont="1" applyFill="1" applyBorder="1" applyAlignment="1" applyProtection="1">
      <alignment horizontal="center"/>
      <protection locked="0"/>
    </xf>
    <xf numFmtId="166" fontId="91" fillId="18" borderId="11" xfId="8" applyNumberFormat="1" applyFont="1" applyFill="1" applyBorder="1" applyAlignment="1" applyProtection="1">
      <alignment horizontal="center"/>
      <protection locked="0"/>
    </xf>
    <xf numFmtId="166" fontId="91" fillId="18" borderId="11" xfId="15" applyNumberFormat="1" applyFont="1" applyFill="1" applyBorder="1" applyAlignment="1" applyProtection="1">
      <alignment horizontal="center"/>
      <protection locked="0"/>
    </xf>
    <xf numFmtId="166" fontId="107" fillId="0" borderId="28" xfId="8" applyNumberFormat="1" applyFont="1" applyBorder="1" applyAlignment="1" applyProtection="1">
      <alignment horizontal="center"/>
      <protection locked="0"/>
    </xf>
    <xf numFmtId="166" fontId="91" fillId="0" borderId="11" xfId="20" applyNumberFormat="1" applyFont="1" applyFill="1" applyBorder="1" applyAlignment="1" applyProtection="1">
      <alignment horizontal="center"/>
      <protection locked="0"/>
    </xf>
    <xf numFmtId="166" fontId="91" fillId="0" borderId="0" xfId="8" applyNumberFormat="1" applyFont="1" applyAlignment="1" applyProtection="1">
      <alignment horizontal="center"/>
      <protection locked="0"/>
    </xf>
    <xf numFmtId="166" fontId="91" fillId="17" borderId="28" xfId="8" applyNumberFormat="1" applyFont="1" applyFill="1" applyBorder="1" applyAlignment="1" applyProtection="1">
      <alignment horizontal="center"/>
      <protection locked="0"/>
    </xf>
    <xf numFmtId="166" fontId="91" fillId="17" borderId="11" xfId="20" applyNumberFormat="1" applyFont="1" applyFill="1" applyBorder="1" applyAlignment="1" applyProtection="1">
      <alignment horizontal="center"/>
      <protection locked="0"/>
    </xf>
    <xf numFmtId="166" fontId="91" fillId="17" borderId="0" xfId="8" applyNumberFormat="1" applyFont="1" applyFill="1" applyAlignment="1" applyProtection="1">
      <alignment horizontal="center"/>
      <protection locked="0"/>
    </xf>
    <xf numFmtId="166" fontId="91" fillId="17" borderId="12" xfId="8" applyNumberFormat="1" applyFont="1" applyFill="1" applyBorder="1" applyAlignment="1" applyProtection="1">
      <alignment horizontal="center"/>
      <protection locked="0"/>
    </xf>
    <xf numFmtId="4" fontId="91" fillId="0" borderId="28" xfId="15" applyNumberFormat="1" applyFont="1" applyBorder="1" applyAlignment="1" applyProtection="1">
      <alignment horizontal="center"/>
      <protection locked="0"/>
    </xf>
    <xf numFmtId="166" fontId="94" fillId="0" borderId="28" xfId="15" applyNumberFormat="1" applyFont="1" applyBorder="1" applyAlignment="1" applyProtection="1">
      <alignment horizontal="center"/>
      <protection locked="0"/>
    </xf>
  </cellXfs>
  <cellStyles count="24">
    <cellStyle name="Navadno" xfId="0" builtinId="0"/>
    <cellStyle name="Navadno 10" xfId="23" xr:uid="{8827EB9F-650D-4B3B-B38C-5313FD9CD4AE}"/>
    <cellStyle name="Navadno 2" xfId="2" xr:uid="{000A0A40-AAD2-4E15-87E0-E671C29580DD}"/>
    <cellStyle name="Navadno 2 2" xfId="7" xr:uid="{2BDE9E77-79EC-4092-BB09-A42B4A848FA5}"/>
    <cellStyle name="Navadno 2 27" xfId="8" xr:uid="{BF1138F8-2CCC-440C-9DC7-1AE188F89D8C}"/>
    <cellStyle name="Navadno 2 3" xfId="9" xr:uid="{7763F8DD-8721-4177-90FB-2DF6DBE3EC04}"/>
    <cellStyle name="Navadno 3" xfId="17" xr:uid="{009868CA-D1CE-414B-A1B6-29B0A4D8561A}"/>
    <cellStyle name="Navadno_Fin-črn" xfId="12" xr:uid="{EAF99E49-7ACB-401B-9176-010C2D053773}"/>
    <cellStyle name="Navadno_List1" xfId="3" xr:uid="{5BF8B59F-1B82-400F-9742-3863BF6DE99F}"/>
    <cellStyle name="Navadno_popGO.popravljen NL-PZI" xfId="5" xr:uid="{761DCD65-2430-4F92-9557-95AFA07E264E}"/>
    <cellStyle name="Navadno_Popis Terra - strojne" xfId="14" xr:uid="{1D1FE755-7D85-4B9C-93DE-18A7D6659B27}"/>
    <cellStyle name="Navadno_PZI - C - pogodbeni" xfId="4" xr:uid="{2FDADB19-4BFB-4A08-B3EE-0287DF58BD08}"/>
    <cellStyle name="Neutral" xfId="22" xr:uid="{F0178BA2-A599-41E5-A8E1-0B92BCE27947}"/>
    <cellStyle name="Nevtralno 2" xfId="20" xr:uid="{B77A3D39-8C8B-48CE-A5D2-EA92D050940C}"/>
    <cellStyle name="Normal_02 Popis Vodovod+Kanalizacija" xfId="15" xr:uid="{A0BBC205-01CE-4064-8BCB-F8D5203785BE}"/>
    <cellStyle name="Normal_02 Popis Vodovod+Kanalizacija 2" xfId="19" xr:uid="{716D62B9-7181-4C24-B339-15EEA12DC15C}"/>
    <cellStyle name="Normal_02 Popis Vodovod+Kanalizacija 2 2" xfId="21" xr:uid="{59947EE2-BC2F-43F1-BB5D-5A699A6B41E1}"/>
    <cellStyle name="Normal_tesarska dela - streha" xfId="6" xr:uid="{64F52CF4-9E92-4A6F-B594-9BCA47B92BAC}"/>
    <cellStyle name="Odstotek 2" xfId="18" xr:uid="{083B265A-1282-413D-8BA1-921DEF17383D}"/>
    <cellStyle name="Opomba 2" xfId="13" xr:uid="{321DEB80-BA21-4E38-A833-0724177A9B7B}"/>
    <cellStyle name="Opomba 3" xfId="10" xr:uid="{B3846677-2C97-4268-B105-D0D6F3C39D6D}"/>
    <cellStyle name="Valuta" xfId="1" builtinId="4"/>
    <cellStyle name="Valuta 2" xfId="16" xr:uid="{C69706BD-4579-4370-BF41-7E4966102E1A}"/>
    <cellStyle name="Valuta 4 2" xfId="11" xr:uid="{9090BD79-43B4-49B6-9531-010F776714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2.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1.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4.xml"/><Relationship Id="rId61"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3.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golobd.I-SISTEMI\Local%20Settings\Temporary%20Internet%20Files\Content.Outlook\YEAKF5RC\TEHNI&#268;NO%20VAROVANJE%20F5%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ZINinTK\LETO%202007\Ponudbe\Zas%20501-600\eurolux_PP%20Polje_5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Documents%20and%20Settings\ana%20filipic\Local%20Settings\Temporary%20Internet%20Files\OLK9E2\SELI&#268;%20bolnica%20celje%20%2011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omazv\Be&#382;igrajski%20dvor\ACAD\PGD-PZI\Poslovni%20prostori\Hotel%20Cerkno\POK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DFS\MILOS\RAZVOJ\CE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e.local\ns1\IN-CORSO\J344\ESECUTIV\DOCUM\MEC\COMPUTI\COMPUTI\Cartel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
      <sheetName val="SISTEMI"/>
      <sheetName val="Komercialni pogoji - plačniki"/>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sheetName val="specif. POŽAR sklop 2"/>
      <sheetName val="DostReg"/>
      <sheetName val="specif. POŽAR sklop 3"/>
      <sheetName val="komercialna določila"/>
    </sheetNames>
    <sheetDataSet>
      <sheetData sheetId="0"/>
      <sheetData sheetId="1">
        <row r="1">
          <cell r="B1" t="str">
            <v>Zadeva: povpraševanje</v>
          </cell>
        </row>
        <row r="2">
          <cell r="B2" t="str">
            <v>Objekt: Splošna bolnišnica Celje</v>
          </cell>
        </row>
        <row r="4">
          <cell r="B4" t="str">
            <v>POŽAR</v>
          </cell>
        </row>
        <row r="5">
          <cell r="B5" t="str">
            <v>Dobava in montaža:</v>
          </cell>
        </row>
        <row r="6">
          <cell r="B6" t="str">
            <v>OPTODIMNI JAVLJALNIK POŽARA</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ow r="2">
          <cell r="A2" t="str">
            <v xml:space="preserve"> N. </v>
          </cell>
          <cell r="B2" t="str">
            <v xml:space="preserve">Codice     </v>
          </cell>
          <cell r="D2" t="str">
            <v>Descrizione</v>
          </cell>
          <cell r="E2" t="str">
            <v>Unità di misura</v>
          </cell>
          <cell r="F2" t="str">
            <v>Quantità</v>
          </cell>
          <cell r="G2" t="str">
            <v>Prezzo unitario</v>
          </cell>
          <cell r="H2" t="str">
            <v>Importo</v>
          </cell>
        </row>
        <row r="3">
          <cell r="B3"/>
          <cell r="C3"/>
          <cell r="D3" t="str">
            <v>SOTTOCENTRALE TERMICA</v>
          </cell>
          <cell r="E3"/>
          <cell r="G3"/>
          <cell r="H3"/>
        </row>
        <row r="4">
          <cell r="B4"/>
          <cell r="C4"/>
          <cell r="D4"/>
          <cell r="E4"/>
          <cell r="G4"/>
          <cell r="H4"/>
        </row>
        <row r="5">
          <cell r="A5">
            <v>579071</v>
          </cell>
          <cell r="B5" t="str">
            <v>579. A301</v>
          </cell>
          <cell r="C5">
            <v>0</v>
          </cell>
          <cell r="D5" t="str">
            <v>SCAMBIATORE DI CALORE A PIASTRA</v>
          </cell>
          <cell r="E5">
            <v>0</v>
          </cell>
          <cell r="G5">
            <v>0</v>
          </cell>
          <cell r="H5"/>
        </row>
        <row r="6">
          <cell r="A6">
            <v>579097</v>
          </cell>
          <cell r="B6">
            <v>0</v>
          </cell>
          <cell r="C6" t="str">
            <v>A21</v>
          </cell>
          <cell r="D6" t="str">
            <v xml:space="preserve">- Potenzialità 3488 kW (3000000 kcal/h)       </v>
          </cell>
          <cell r="E6" t="str">
            <v>n.</v>
          </cell>
          <cell r="F6">
            <v>1</v>
          </cell>
          <cell r="G6">
            <v>29500000</v>
          </cell>
          <cell r="H6">
            <v>29500000</v>
          </cell>
        </row>
        <row r="7">
          <cell r="B7"/>
          <cell r="C7"/>
          <cell r="D7"/>
          <cell r="E7"/>
          <cell r="G7"/>
          <cell r="H7"/>
        </row>
        <row r="8">
          <cell r="A8" t="str">
            <v>nd</v>
          </cell>
          <cell r="B8" t="e">
            <v>#N/A</v>
          </cell>
          <cell r="C8" t="e">
            <v>#N/A</v>
          </cell>
          <cell r="D8" t="e">
            <v>#N/A</v>
          </cell>
          <cell r="E8" t="e">
            <v>#N/A</v>
          </cell>
          <cell r="F8">
            <v>1</v>
          </cell>
          <cell r="G8">
            <v>2000000</v>
          </cell>
          <cell r="H8">
            <v>2000000</v>
          </cell>
        </row>
        <row r="9">
          <cell r="B9"/>
          <cell r="C9"/>
          <cell r="D9"/>
          <cell r="E9"/>
          <cell r="G9"/>
          <cell r="H9"/>
        </row>
        <row r="10">
          <cell r="A10" t="str">
            <v>nd</v>
          </cell>
          <cell r="B10" t="e">
            <v>#N/A</v>
          </cell>
          <cell r="C10" t="e">
            <v>#N/A</v>
          </cell>
          <cell r="D10" t="e">
            <v>#N/A</v>
          </cell>
          <cell r="E10" t="e">
            <v>#N/A</v>
          </cell>
          <cell r="F10">
            <v>1</v>
          </cell>
          <cell r="G10">
            <v>17000000</v>
          </cell>
          <cell r="H10">
            <v>17000000</v>
          </cell>
        </row>
        <row r="11">
          <cell r="B11"/>
          <cell r="C11"/>
          <cell r="D11"/>
          <cell r="E11"/>
          <cell r="G11"/>
          <cell r="H11"/>
        </row>
        <row r="12">
          <cell r="A12">
            <v>579398</v>
          </cell>
          <cell r="B12" t="str">
            <v>579.P110</v>
          </cell>
          <cell r="C12">
            <v>0</v>
          </cell>
          <cell r="D12" t="str">
            <v>POMPE CENTRIFUGHE AD ASSE ORIZZONTALE A 1450 g/1'</v>
          </cell>
          <cell r="E12">
            <v>0</v>
          </cell>
          <cell r="G12">
            <v>0</v>
          </cell>
          <cell r="H12"/>
        </row>
        <row r="13">
          <cell r="A13">
            <v>579403</v>
          </cell>
          <cell r="B13">
            <v>0</v>
          </cell>
          <cell r="C13" t="str">
            <v>A4</v>
          </cell>
          <cell r="D13" t="str">
            <v xml:space="preserve">- motore da 1,5 kW; grandezza 80-160      </v>
          </cell>
          <cell r="E13" t="str">
            <v>n.</v>
          </cell>
          <cell r="F13">
            <v>2</v>
          </cell>
          <cell r="G13">
            <v>1200000</v>
          </cell>
          <cell r="H13">
            <v>2400000</v>
          </cell>
        </row>
        <row r="14">
          <cell r="B14"/>
          <cell r="C14"/>
          <cell r="D14"/>
          <cell r="E14"/>
          <cell r="G14"/>
          <cell r="H14"/>
        </row>
        <row r="15">
          <cell r="A15">
            <v>510200</v>
          </cell>
          <cell r="B15" t="str">
            <v>510. A236</v>
          </cell>
          <cell r="C15">
            <v>0</v>
          </cell>
          <cell r="D15" t="str">
            <v>VALVOLA A FARFALLA IN GHISA PN16 TIPO LUG</v>
          </cell>
          <cell r="E15">
            <v>0</v>
          </cell>
          <cell r="G15">
            <v>0</v>
          </cell>
          <cell r="H15"/>
        </row>
        <row r="16">
          <cell r="A16">
            <v>510115</v>
          </cell>
          <cell r="B16">
            <v>0</v>
          </cell>
          <cell r="C16" t="str">
            <v>A9</v>
          </cell>
          <cell r="D16" t="str">
            <v xml:space="preserve">- DN 100       </v>
          </cell>
          <cell r="E16" t="str">
            <v>n°</v>
          </cell>
          <cell r="F16">
            <v>4</v>
          </cell>
          <cell r="G16">
            <v>120000</v>
          </cell>
          <cell r="H16">
            <v>480000</v>
          </cell>
        </row>
        <row r="17">
          <cell r="A17">
            <v>510117</v>
          </cell>
          <cell r="B17">
            <v>0</v>
          </cell>
          <cell r="C17" t="str">
            <v>A11</v>
          </cell>
          <cell r="D17" t="str">
            <v xml:space="preserve">- DN 150       </v>
          </cell>
          <cell r="E17" t="str">
            <v>n°</v>
          </cell>
          <cell r="F17">
            <v>3</v>
          </cell>
          <cell r="G17">
            <v>522000</v>
          </cell>
          <cell r="H17">
            <v>1566000</v>
          </cell>
        </row>
        <row r="18">
          <cell r="B18"/>
          <cell r="C18"/>
          <cell r="D18"/>
          <cell r="E18"/>
          <cell r="G18"/>
          <cell r="H18"/>
        </row>
        <row r="19">
          <cell r="A19">
            <v>510224</v>
          </cell>
          <cell r="B19" t="str">
            <v>510. A275</v>
          </cell>
          <cell r="C19">
            <v>0</v>
          </cell>
          <cell r="D19" t="str">
            <v>FILTRO A CESTELLO ESTRAIBILE IN GHISA PN16</v>
          </cell>
          <cell r="E19">
            <v>0</v>
          </cell>
          <cell r="G19">
            <v>0</v>
          </cell>
          <cell r="H19"/>
        </row>
        <row r="20">
          <cell r="A20">
            <v>510115</v>
          </cell>
          <cell r="B20">
            <v>0</v>
          </cell>
          <cell r="C20" t="str">
            <v>A9</v>
          </cell>
          <cell r="D20" t="str">
            <v xml:space="preserve">- DN 100       </v>
          </cell>
          <cell r="E20" t="str">
            <v>n°</v>
          </cell>
          <cell r="F20">
            <v>2</v>
          </cell>
          <cell r="G20">
            <v>200000</v>
          </cell>
          <cell r="H20">
            <v>400000</v>
          </cell>
        </row>
        <row r="21">
          <cell r="B21"/>
          <cell r="C21"/>
          <cell r="D21"/>
          <cell r="E21"/>
          <cell r="G21"/>
          <cell r="H21"/>
        </row>
        <row r="22">
          <cell r="A22">
            <v>510124</v>
          </cell>
          <cell r="B22" t="str">
            <v>510. A190</v>
          </cell>
          <cell r="C22">
            <v>0</v>
          </cell>
          <cell r="D22" t="str">
            <v>GIUNTO ANTIVIBRANTE IN GOMMA PN10</v>
          </cell>
          <cell r="E22">
            <v>0</v>
          </cell>
          <cell r="G22">
            <v>0</v>
          </cell>
          <cell r="H22"/>
        </row>
        <row r="23">
          <cell r="A23">
            <v>510115</v>
          </cell>
          <cell r="B23">
            <v>0</v>
          </cell>
          <cell r="C23" t="str">
            <v>A9</v>
          </cell>
          <cell r="D23" t="str">
            <v xml:space="preserve">- DN 100       </v>
          </cell>
          <cell r="E23" t="str">
            <v>n°</v>
          </cell>
          <cell r="F23">
            <v>4</v>
          </cell>
          <cell r="G23">
            <v>200000</v>
          </cell>
          <cell r="H23">
            <v>800000</v>
          </cell>
        </row>
        <row r="24">
          <cell r="B24"/>
          <cell r="C24"/>
          <cell r="D24"/>
          <cell r="E24"/>
          <cell r="G24"/>
          <cell r="H24"/>
        </row>
        <row r="25">
          <cell r="A25">
            <v>510230</v>
          </cell>
          <cell r="B25" t="str">
            <v>510. A295</v>
          </cell>
          <cell r="C25">
            <v>0</v>
          </cell>
          <cell r="D25" t="str">
            <v>VALVOLA DI RITEGNO A DISCO PN16</v>
          </cell>
          <cell r="E25">
            <v>0</v>
          </cell>
          <cell r="G25">
            <v>0</v>
          </cell>
          <cell r="H25"/>
        </row>
        <row r="26">
          <cell r="A26">
            <v>510115</v>
          </cell>
          <cell r="B26">
            <v>0</v>
          </cell>
          <cell r="C26" t="str">
            <v>A9</v>
          </cell>
          <cell r="D26" t="str">
            <v xml:space="preserve">- DN 100       </v>
          </cell>
          <cell r="E26" t="str">
            <v>n°</v>
          </cell>
          <cell r="F26">
            <v>2</v>
          </cell>
          <cell r="G26">
            <v>200000</v>
          </cell>
          <cell r="H26">
            <v>400000</v>
          </cell>
        </row>
        <row r="27">
          <cell r="B27"/>
          <cell r="C27"/>
          <cell r="D27"/>
          <cell r="E27"/>
          <cell r="G27"/>
          <cell r="H27"/>
        </row>
        <row r="28">
          <cell r="A28">
            <v>579503</v>
          </cell>
          <cell r="B28" t="str">
            <v>579. V102</v>
          </cell>
          <cell r="C28">
            <v>0</v>
          </cell>
          <cell r="D28" t="str">
            <v>VASO DI ESPANSIONE CHIUSO A MEMBRANA</v>
          </cell>
          <cell r="E28">
            <v>0</v>
          </cell>
          <cell r="G28">
            <v>0</v>
          </cell>
          <cell r="H28"/>
        </row>
        <row r="29">
          <cell r="A29">
            <v>579515</v>
          </cell>
          <cell r="B29">
            <v>0</v>
          </cell>
          <cell r="C29" t="str">
            <v>A11</v>
          </cell>
          <cell r="D29" t="str">
            <v>- Capacità  750 l</v>
          </cell>
          <cell r="E29" t="str">
            <v>n.</v>
          </cell>
          <cell r="F29">
            <v>1</v>
          </cell>
          <cell r="G29">
            <v>1615000</v>
          </cell>
          <cell r="H29">
            <v>1615000</v>
          </cell>
        </row>
        <row r="30">
          <cell r="B30"/>
          <cell r="C30"/>
          <cell r="D30"/>
          <cell r="E30"/>
          <cell r="G30"/>
          <cell r="H30"/>
        </row>
        <row r="31">
          <cell r="A31">
            <v>579170</v>
          </cell>
          <cell r="B31" t="str">
            <v>579. A335</v>
          </cell>
          <cell r="C31">
            <v>0</v>
          </cell>
          <cell r="D31" t="str">
            <v>PRODUTTORE INDIRETTO DI VAPORE AD ACQUA SURRISC</v>
          </cell>
          <cell r="E31">
            <v>0</v>
          </cell>
          <cell r="G31">
            <v>0</v>
          </cell>
          <cell r="H31"/>
        </row>
        <row r="32">
          <cell r="A32">
            <v>579193</v>
          </cell>
          <cell r="B32">
            <v>0</v>
          </cell>
          <cell r="C32" t="str">
            <v>A21</v>
          </cell>
          <cell r="D32" t="str">
            <v xml:space="preserve">- Potenzialità 3488 kW (3000000 kcal/h)       </v>
          </cell>
          <cell r="E32" t="str">
            <v>n.</v>
          </cell>
          <cell r="F32">
            <v>1</v>
          </cell>
          <cell r="G32">
            <v>98605000</v>
          </cell>
          <cell r="H32">
            <v>98605000</v>
          </cell>
        </row>
        <row r="33">
          <cell r="B33"/>
          <cell r="C33"/>
          <cell r="D33"/>
          <cell r="E33"/>
          <cell r="G33"/>
          <cell r="H33"/>
        </row>
        <row r="34">
          <cell r="A34" t="str">
            <v>nd</v>
          </cell>
          <cell r="B34" t="e">
            <v>#N/A</v>
          </cell>
          <cell r="C34" t="e">
            <v>#N/A</v>
          </cell>
          <cell r="D34" t="e">
            <v>#N/A</v>
          </cell>
          <cell r="E34" t="e">
            <v>#N/A</v>
          </cell>
          <cell r="F34">
            <v>1</v>
          </cell>
          <cell r="G34">
            <v>3000000</v>
          </cell>
          <cell r="H34">
            <v>3000000</v>
          </cell>
        </row>
        <row r="35">
          <cell r="B35"/>
          <cell r="C35"/>
          <cell r="D35"/>
          <cell r="E35"/>
          <cell r="G35"/>
          <cell r="H35"/>
        </row>
        <row r="36">
          <cell r="A36">
            <v>510242</v>
          </cell>
          <cell r="B36" t="str">
            <v>510. B429</v>
          </cell>
          <cell r="C36">
            <v>0</v>
          </cell>
          <cell r="D36" t="str">
            <v>VALVOLA A FLUSSO AVV.IN ACCIAIO PN40 CON SOFFIETTO</v>
          </cell>
          <cell r="E36">
            <v>0</v>
          </cell>
          <cell r="G36">
            <v>0</v>
          </cell>
          <cell r="H36"/>
        </row>
        <row r="37">
          <cell r="A37">
            <v>510111</v>
          </cell>
          <cell r="B37">
            <v>0</v>
          </cell>
          <cell r="C37" t="str">
            <v>A5</v>
          </cell>
          <cell r="D37" t="str">
            <v xml:space="preserve">- DN 40       </v>
          </cell>
          <cell r="E37" t="str">
            <v>n°</v>
          </cell>
          <cell r="F37">
            <v>3</v>
          </cell>
          <cell r="G37">
            <v>50000</v>
          </cell>
          <cell r="H37">
            <v>150000</v>
          </cell>
        </row>
        <row r="38">
          <cell r="A38">
            <v>510114</v>
          </cell>
          <cell r="B38">
            <v>0</v>
          </cell>
          <cell r="C38" t="str">
            <v>A8</v>
          </cell>
          <cell r="D38" t="str">
            <v xml:space="preserve">- DN 80       </v>
          </cell>
          <cell r="E38" t="str">
            <v>n°</v>
          </cell>
          <cell r="F38">
            <v>4</v>
          </cell>
          <cell r="G38">
            <v>100000</v>
          </cell>
          <cell r="H38">
            <v>400000</v>
          </cell>
        </row>
        <row r="39">
          <cell r="A39">
            <v>510115</v>
          </cell>
          <cell r="B39">
            <v>0</v>
          </cell>
          <cell r="C39" t="str">
            <v>A9</v>
          </cell>
          <cell r="D39" t="str">
            <v xml:space="preserve">- DN 100       </v>
          </cell>
          <cell r="E39" t="str">
            <v>n°</v>
          </cell>
          <cell r="F39">
            <v>3</v>
          </cell>
          <cell r="G39">
            <v>100000</v>
          </cell>
          <cell r="H39">
            <v>300000</v>
          </cell>
        </row>
        <row r="40">
          <cell r="A40">
            <v>510116</v>
          </cell>
          <cell r="B40">
            <v>0</v>
          </cell>
          <cell r="C40" t="str">
            <v>A10</v>
          </cell>
          <cell r="D40" t="str">
            <v xml:space="preserve">- DN 125       </v>
          </cell>
          <cell r="E40" t="str">
            <v>n°</v>
          </cell>
          <cell r="F40">
            <v>8</v>
          </cell>
          <cell r="G40">
            <v>250000</v>
          </cell>
          <cell r="H40">
            <v>2000000</v>
          </cell>
        </row>
        <row r="41">
          <cell r="B41"/>
          <cell r="C41"/>
          <cell r="D41"/>
          <cell r="E41"/>
          <cell r="G41"/>
          <cell r="H41"/>
        </row>
        <row r="42">
          <cell r="A42">
            <v>510191</v>
          </cell>
          <cell r="B42" t="str">
            <v>510. A226</v>
          </cell>
          <cell r="C42">
            <v>0</v>
          </cell>
          <cell r="D42" t="str">
            <v>VALVOLA A FLUSSO AVV. IN GHISA PN16 CON SOFFIETTO</v>
          </cell>
          <cell r="E42">
            <v>0</v>
          </cell>
          <cell r="G42">
            <v>0</v>
          </cell>
          <cell r="H42"/>
        </row>
        <row r="43">
          <cell r="A43">
            <v>510115</v>
          </cell>
          <cell r="B43">
            <v>0</v>
          </cell>
          <cell r="C43" t="str">
            <v>A9</v>
          </cell>
          <cell r="D43" t="str">
            <v xml:space="preserve">- DN 100       </v>
          </cell>
          <cell r="E43" t="str">
            <v>n°</v>
          </cell>
          <cell r="F43">
            <v>1</v>
          </cell>
          <cell r="G43">
            <v>672000</v>
          </cell>
          <cell r="H43">
            <v>672000</v>
          </cell>
        </row>
        <row r="44">
          <cell r="B44"/>
          <cell r="C44"/>
          <cell r="D44"/>
          <cell r="E44"/>
          <cell r="G44"/>
          <cell r="H44"/>
        </row>
        <row r="45">
          <cell r="A45">
            <v>510212</v>
          </cell>
          <cell r="B45" t="str">
            <v>510. A260</v>
          </cell>
          <cell r="C45">
            <v>0</v>
          </cell>
          <cell r="D45" t="str">
            <v>VALVOLA DI RITEGNO IN GHISA PN16 A FLUSSO AVVIATO</v>
          </cell>
          <cell r="E45">
            <v>0</v>
          </cell>
          <cell r="G45">
            <v>0</v>
          </cell>
          <cell r="H45"/>
        </row>
        <row r="46">
          <cell r="A46">
            <v>510131</v>
          </cell>
          <cell r="B46">
            <v>0</v>
          </cell>
          <cell r="C46" t="str">
            <v>A5</v>
          </cell>
          <cell r="D46" t="str">
            <v xml:space="preserve">- DN 40       </v>
          </cell>
          <cell r="E46" t="str">
            <v>n°</v>
          </cell>
          <cell r="F46">
            <v>1</v>
          </cell>
          <cell r="G46">
            <v>234000</v>
          </cell>
          <cell r="H46">
            <v>234000</v>
          </cell>
        </row>
        <row r="47">
          <cell r="B47"/>
          <cell r="C47"/>
          <cell r="D47"/>
          <cell r="E47"/>
          <cell r="G47"/>
          <cell r="H47"/>
        </row>
        <row r="48">
          <cell r="A48" t="str">
            <v>nd</v>
          </cell>
          <cell r="B48" t="e">
            <v>#N/A</v>
          </cell>
          <cell r="C48" t="e">
            <v>#N/A</v>
          </cell>
          <cell r="D48" t="e">
            <v>#N/A</v>
          </cell>
          <cell r="E48" t="e">
            <v>#N/A</v>
          </cell>
          <cell r="F48">
            <v>2</v>
          </cell>
          <cell r="G48">
            <v>250000</v>
          </cell>
          <cell r="H48">
            <v>500000</v>
          </cell>
        </row>
        <row r="49">
          <cell r="B49"/>
          <cell r="C49"/>
          <cell r="D49"/>
          <cell r="E49"/>
          <cell r="G49"/>
          <cell r="H49"/>
        </row>
        <row r="50">
          <cell r="A50" t="str">
            <v>nd</v>
          </cell>
          <cell r="B50" t="e">
            <v>#N/A</v>
          </cell>
          <cell r="C50" t="e">
            <v>#N/A</v>
          </cell>
          <cell r="D50" t="e">
            <v>#N/A</v>
          </cell>
          <cell r="E50" t="e">
            <v>#N/A</v>
          </cell>
          <cell r="F50">
            <v>4</v>
          </cell>
          <cell r="G50">
            <v>250000</v>
          </cell>
          <cell r="H50">
            <v>1000000</v>
          </cell>
        </row>
        <row r="51">
          <cell r="B51"/>
          <cell r="C51"/>
          <cell r="D51"/>
          <cell r="E51"/>
          <cell r="G51"/>
          <cell r="H51"/>
        </row>
        <row r="52">
          <cell r="A52">
            <v>510287</v>
          </cell>
          <cell r="B52" t="str">
            <v>510. T105</v>
          </cell>
          <cell r="C52">
            <v>0</v>
          </cell>
          <cell r="D52" t="str">
            <v>TUBAZIONI IN ACCIAIO NERO S.S.</v>
          </cell>
          <cell r="E52">
            <v>0</v>
          </cell>
          <cell r="G52">
            <v>0</v>
          </cell>
          <cell r="H52"/>
        </row>
        <row r="53">
          <cell r="A53">
            <v>510289</v>
          </cell>
          <cell r="B53">
            <v>0</v>
          </cell>
          <cell r="C53" t="str">
            <v>A0</v>
          </cell>
          <cell r="D53" t="str">
            <v>- Tubazioni in acciaio nero SS</v>
          </cell>
          <cell r="E53" t="str">
            <v>kg</v>
          </cell>
          <cell r="F53">
            <v>6000</v>
          </cell>
          <cell r="G53">
            <v>6000</v>
          </cell>
          <cell r="H53">
            <v>36000000</v>
          </cell>
        </row>
        <row r="54">
          <cell r="B54"/>
          <cell r="C54"/>
          <cell r="D54"/>
          <cell r="E54"/>
          <cell r="G54"/>
          <cell r="H54"/>
        </row>
        <row r="55">
          <cell r="A55">
            <v>510333</v>
          </cell>
          <cell r="B55" t="str">
            <v>510. X091</v>
          </cell>
          <cell r="C55">
            <v>0</v>
          </cell>
          <cell r="D55" t="str">
            <v>VERNICIATURA ANTIRUGGINE</v>
          </cell>
          <cell r="E55">
            <v>0</v>
          </cell>
          <cell r="G55">
            <v>0</v>
          </cell>
          <cell r="H55"/>
        </row>
        <row r="56">
          <cell r="A56">
            <v>510335</v>
          </cell>
          <cell r="B56">
            <v>0</v>
          </cell>
          <cell r="C56" t="str">
            <v>A0</v>
          </cell>
          <cell r="D56" t="str">
            <v>- Verniciatura antiruggine</v>
          </cell>
          <cell r="E56" t="str">
            <v>m2</v>
          </cell>
          <cell r="F56">
            <v>120</v>
          </cell>
          <cell r="G56">
            <v>14000</v>
          </cell>
          <cell r="H56">
            <v>1680000</v>
          </cell>
        </row>
        <row r="57">
          <cell r="B57"/>
          <cell r="C57"/>
          <cell r="D57"/>
          <cell r="E57"/>
          <cell r="G57"/>
          <cell r="H57"/>
        </row>
        <row r="58">
          <cell r="A58">
            <v>540008</v>
          </cell>
          <cell r="B58" t="str">
            <v>540 A102</v>
          </cell>
          <cell r="C58">
            <v>0</v>
          </cell>
          <cell r="D58" t="str">
            <v>ISOLAMENTO TUBI CALDI CON FINITURA IN ISOGENOPAK</v>
          </cell>
          <cell r="E58">
            <v>0</v>
          </cell>
          <cell r="G58">
            <v>0</v>
          </cell>
          <cell r="H58"/>
        </row>
        <row r="59">
          <cell r="A59">
            <v>540010</v>
          </cell>
          <cell r="B59">
            <v>0</v>
          </cell>
          <cell r="C59" t="str">
            <v>A0</v>
          </cell>
          <cell r="D59" t="str">
            <v xml:space="preserve">- Isolamento tubi caldi con finitura in Isogenopack       </v>
          </cell>
          <cell r="E59" t="str">
            <v>m2</v>
          </cell>
          <cell r="F59">
            <v>175</v>
          </cell>
          <cell r="G59">
            <v>39000</v>
          </cell>
          <cell r="H59">
            <v>6825000</v>
          </cell>
        </row>
        <row r="60">
          <cell r="B60"/>
          <cell r="C60"/>
          <cell r="D60"/>
          <cell r="E60"/>
          <cell r="G60"/>
          <cell r="H60"/>
        </row>
        <row r="61">
          <cell r="A61">
            <v>510287</v>
          </cell>
          <cell r="B61" t="str">
            <v>510. T105</v>
          </cell>
          <cell r="C61">
            <v>0</v>
          </cell>
          <cell r="D61" t="str">
            <v>TUBAZIONI IN ACCIAIO NERO S.S.</v>
          </cell>
          <cell r="E61">
            <v>0</v>
          </cell>
          <cell r="G61">
            <v>0</v>
          </cell>
          <cell r="H61"/>
        </row>
        <row r="62">
          <cell r="A62">
            <v>510289</v>
          </cell>
          <cell r="B62">
            <v>0</v>
          </cell>
          <cell r="C62" t="str">
            <v>A0</v>
          </cell>
          <cell r="D62" t="str">
            <v>- Tubazioni in acciaio nero SS</v>
          </cell>
          <cell r="E62" t="str">
            <v>kg</v>
          </cell>
          <cell r="F62">
            <v>970</v>
          </cell>
          <cell r="G62">
            <v>6000</v>
          </cell>
          <cell r="H62">
            <v>5820000</v>
          </cell>
        </row>
        <row r="63">
          <cell r="B63"/>
          <cell r="C63"/>
          <cell r="D63"/>
          <cell r="E63"/>
          <cell r="G63"/>
          <cell r="H63"/>
        </row>
        <row r="64">
          <cell r="A64">
            <v>510333</v>
          </cell>
          <cell r="B64" t="str">
            <v>510. X091</v>
          </cell>
          <cell r="C64">
            <v>0</v>
          </cell>
          <cell r="D64" t="str">
            <v>VERNICIATURA ANTIRUGGINE</v>
          </cell>
          <cell r="E64">
            <v>0</v>
          </cell>
          <cell r="G64">
            <v>0</v>
          </cell>
          <cell r="H64"/>
        </row>
        <row r="65">
          <cell r="A65">
            <v>510335</v>
          </cell>
          <cell r="B65">
            <v>0</v>
          </cell>
          <cell r="C65" t="str">
            <v>A0</v>
          </cell>
          <cell r="D65" t="str">
            <v>- Verniciatura antiruggine</v>
          </cell>
          <cell r="E65" t="str">
            <v>m2</v>
          </cell>
          <cell r="F65">
            <v>15</v>
          </cell>
          <cell r="G65">
            <v>14000</v>
          </cell>
          <cell r="H65">
            <v>210000</v>
          </cell>
        </row>
        <row r="66">
          <cell r="B66"/>
          <cell r="C66"/>
          <cell r="D66"/>
          <cell r="E66"/>
          <cell r="G66"/>
          <cell r="H66"/>
        </row>
        <row r="67">
          <cell r="A67">
            <v>540008</v>
          </cell>
          <cell r="B67" t="str">
            <v>540 A102</v>
          </cell>
          <cell r="C67">
            <v>0</v>
          </cell>
          <cell r="D67" t="str">
            <v>ISOLAMENTO TUBI CALDI CON FINITURA IN ISOGENOPAK</v>
          </cell>
          <cell r="E67">
            <v>0</v>
          </cell>
          <cell r="G67">
            <v>0</v>
          </cell>
          <cell r="H67"/>
        </row>
        <row r="68">
          <cell r="A68">
            <v>540010</v>
          </cell>
          <cell r="B68">
            <v>0</v>
          </cell>
          <cell r="C68" t="str">
            <v>A0</v>
          </cell>
          <cell r="D68" t="str">
            <v xml:space="preserve">- Isolamento tubi caldi con finitura in Isogenopack       </v>
          </cell>
          <cell r="E68" t="str">
            <v>m2</v>
          </cell>
          <cell r="F68">
            <v>25</v>
          </cell>
          <cell r="G68">
            <v>39000</v>
          </cell>
          <cell r="H68">
            <v>975000</v>
          </cell>
        </row>
        <row r="69">
          <cell r="B69"/>
          <cell r="C69"/>
          <cell r="D69"/>
          <cell r="E69"/>
          <cell r="H69"/>
        </row>
        <row r="70">
          <cell r="A70">
            <v>510287</v>
          </cell>
          <cell r="B70" t="str">
            <v>510. T105</v>
          </cell>
          <cell r="C70">
            <v>0</v>
          </cell>
          <cell r="D70" t="str">
            <v>TUBAZIONI IN ACCIAIO NERO S.S.</v>
          </cell>
          <cell r="E70">
            <v>0</v>
          </cell>
          <cell r="H70"/>
        </row>
        <row r="71">
          <cell r="A71">
            <v>510289</v>
          </cell>
          <cell r="B71">
            <v>0</v>
          </cell>
          <cell r="C71" t="str">
            <v>A0</v>
          </cell>
          <cell r="D71" t="str">
            <v>- Tubazioni in acciaio nero SS</v>
          </cell>
          <cell r="E71" t="str">
            <v>kg</v>
          </cell>
          <cell r="F71">
            <v>3000</v>
          </cell>
          <cell r="G71">
            <v>6000</v>
          </cell>
          <cell r="H71">
            <v>18000000</v>
          </cell>
        </row>
        <row r="72">
          <cell r="B72"/>
          <cell r="C72"/>
          <cell r="D72"/>
          <cell r="E72"/>
          <cell r="H72"/>
        </row>
        <row r="73">
          <cell r="A73">
            <v>510333</v>
          </cell>
          <cell r="B73" t="str">
            <v>510. X091</v>
          </cell>
          <cell r="C73">
            <v>0</v>
          </cell>
          <cell r="D73" t="str">
            <v>VERNICIATURA ANTIRUGGINE</v>
          </cell>
          <cell r="E73">
            <v>0</v>
          </cell>
          <cell r="H73"/>
        </row>
        <row r="74">
          <cell r="A74">
            <v>510335</v>
          </cell>
          <cell r="B74">
            <v>0</v>
          </cell>
          <cell r="C74" t="str">
            <v>A0</v>
          </cell>
          <cell r="D74" t="str">
            <v>- Verniciatura antiruggine</v>
          </cell>
          <cell r="E74" t="str">
            <v>m2</v>
          </cell>
          <cell r="F74">
            <v>65</v>
          </cell>
          <cell r="G74">
            <v>14000</v>
          </cell>
          <cell r="H74">
            <v>910000</v>
          </cell>
        </row>
        <row r="75">
          <cell r="B75"/>
          <cell r="C75"/>
          <cell r="D75"/>
          <cell r="E75"/>
          <cell r="H75"/>
        </row>
        <row r="76">
          <cell r="A76">
            <v>540008</v>
          </cell>
          <cell r="B76" t="str">
            <v>540 A102</v>
          </cell>
          <cell r="C76">
            <v>0</v>
          </cell>
          <cell r="D76" t="str">
            <v>ISOLAMENTO TUBI CALDI CON FINITURA IN ISOGENOPAK</v>
          </cell>
          <cell r="E76">
            <v>0</v>
          </cell>
          <cell r="H76"/>
        </row>
        <row r="77">
          <cell r="A77">
            <v>540010</v>
          </cell>
          <cell r="B77">
            <v>0</v>
          </cell>
          <cell r="C77" t="str">
            <v>A0</v>
          </cell>
          <cell r="D77" t="str">
            <v xml:space="preserve">- Isolamento tubi caldi con finitura in Isogenopack       </v>
          </cell>
          <cell r="E77" t="str">
            <v>m2</v>
          </cell>
          <cell r="F77">
            <v>90</v>
          </cell>
          <cell r="G77">
            <v>39000</v>
          </cell>
          <cell r="H77">
            <v>3510000</v>
          </cell>
        </row>
        <row r="78">
          <cell r="B78"/>
          <cell r="C78"/>
          <cell r="D78"/>
          <cell r="E78"/>
          <cell r="H78"/>
        </row>
        <row r="79">
          <cell r="A79">
            <v>510315</v>
          </cell>
          <cell r="B79" t="str">
            <v>510. X001</v>
          </cell>
          <cell r="C79">
            <v>0</v>
          </cell>
          <cell r="D79" t="str">
            <v>FORMAZIONE SCARICHI E SFOGHI ARIA</v>
          </cell>
          <cell r="E79">
            <v>0</v>
          </cell>
          <cell r="G79">
            <v>0</v>
          </cell>
          <cell r="H79"/>
        </row>
        <row r="80">
          <cell r="A80">
            <v>510317</v>
          </cell>
          <cell r="B80">
            <v>0</v>
          </cell>
          <cell r="C80" t="str">
            <v>A0</v>
          </cell>
          <cell r="D80" t="str">
            <v>- Scarichi e sfoghi aria</v>
          </cell>
          <cell r="E80" t="str">
            <v>n</v>
          </cell>
          <cell r="F80">
            <v>10</v>
          </cell>
          <cell r="G80">
            <v>300000</v>
          </cell>
          <cell r="H80">
            <v>3000000</v>
          </cell>
        </row>
        <row r="81">
          <cell r="B81"/>
          <cell r="C81"/>
          <cell r="D81"/>
          <cell r="E81"/>
          <cell r="G81"/>
          <cell r="H81"/>
        </row>
        <row r="82">
          <cell r="A82">
            <v>510351</v>
          </cell>
          <cell r="B82" t="str">
            <v>510. Z105</v>
          </cell>
          <cell r="C82">
            <v>0</v>
          </cell>
          <cell r="D82" t="str">
            <v>TERMOMETRO</v>
          </cell>
          <cell r="E82">
            <v>0</v>
          </cell>
          <cell r="G82">
            <v>0</v>
          </cell>
          <cell r="H82"/>
        </row>
        <row r="83">
          <cell r="A83">
            <v>510353</v>
          </cell>
          <cell r="B83">
            <v>0</v>
          </cell>
          <cell r="C83" t="str">
            <v>A0</v>
          </cell>
          <cell r="D83" t="str">
            <v xml:space="preserve">- Termometro in opera       </v>
          </cell>
          <cell r="E83" t="str">
            <v>n</v>
          </cell>
          <cell r="F83">
            <v>8</v>
          </cell>
          <cell r="G83">
            <v>58000</v>
          </cell>
          <cell r="H83">
            <v>464000</v>
          </cell>
        </row>
        <row r="84">
          <cell r="B84"/>
          <cell r="C84"/>
          <cell r="D84"/>
          <cell r="E84"/>
          <cell r="G84"/>
          <cell r="H84"/>
        </row>
        <row r="85">
          <cell r="A85">
            <v>510354</v>
          </cell>
          <cell r="B85" t="str">
            <v>510. Z110</v>
          </cell>
          <cell r="C85">
            <v>0</v>
          </cell>
          <cell r="D85" t="str">
            <v>MANOMETRO</v>
          </cell>
          <cell r="E85">
            <v>0</v>
          </cell>
          <cell r="G85">
            <v>0</v>
          </cell>
          <cell r="H85"/>
        </row>
        <row r="86">
          <cell r="A86">
            <v>510356</v>
          </cell>
          <cell r="B86">
            <v>0</v>
          </cell>
          <cell r="C86" t="str">
            <v>A0</v>
          </cell>
          <cell r="D86" t="str">
            <v xml:space="preserve">- Manometro in opera .      </v>
          </cell>
          <cell r="E86" t="str">
            <v>n</v>
          </cell>
          <cell r="F86">
            <v>5</v>
          </cell>
          <cell r="G86">
            <v>92000</v>
          </cell>
          <cell r="H86">
            <v>460000</v>
          </cell>
        </row>
        <row r="87">
          <cell r="B87"/>
          <cell r="C87"/>
          <cell r="D87"/>
          <cell r="E87"/>
          <cell r="G87"/>
          <cell r="H87"/>
        </row>
        <row r="88">
          <cell r="A88">
            <v>510294</v>
          </cell>
          <cell r="B88" t="str">
            <v>510. T205</v>
          </cell>
          <cell r="C88">
            <v>0</v>
          </cell>
          <cell r="D88" t="str">
            <v>TUBAZIONI IN ACCIAIO ZINCATO</v>
          </cell>
          <cell r="E88">
            <v>0</v>
          </cell>
          <cell r="G88">
            <v>0</v>
          </cell>
          <cell r="H88"/>
        </row>
        <row r="89">
          <cell r="A89">
            <v>510296</v>
          </cell>
          <cell r="B89">
            <v>0</v>
          </cell>
          <cell r="C89" t="str">
            <v>A0</v>
          </cell>
          <cell r="D89" t="str">
            <v xml:space="preserve">- Tubazioni in acciaio zincato      </v>
          </cell>
          <cell r="E89" t="str">
            <v>kg</v>
          </cell>
          <cell r="F89">
            <v>350</v>
          </cell>
          <cell r="G89">
            <v>6500</v>
          </cell>
          <cell r="H89">
            <v>2275000</v>
          </cell>
        </row>
        <row r="90">
          <cell r="B90"/>
          <cell r="C90"/>
          <cell r="D90"/>
          <cell r="E90"/>
          <cell r="G90"/>
          <cell r="H90"/>
        </row>
        <row r="91">
          <cell r="A91">
            <v>540099</v>
          </cell>
          <cell r="B91" t="str">
            <v>540 A131</v>
          </cell>
          <cell r="C91">
            <v>0</v>
          </cell>
          <cell r="D91" t="str">
            <v>ISOLAMENTO TUBAZIONI CON GUAINE FLESSIBILI</v>
          </cell>
          <cell r="E91">
            <v>0</v>
          </cell>
          <cell r="G91">
            <v>0</v>
          </cell>
          <cell r="H91"/>
        </row>
        <row r="92">
          <cell r="A92">
            <v>540101</v>
          </cell>
          <cell r="B92">
            <v>0</v>
          </cell>
          <cell r="C92" t="str">
            <v>A0</v>
          </cell>
          <cell r="D92" t="str">
            <v xml:space="preserve">- Isolamento tubazioni con guaine flessibili       </v>
          </cell>
          <cell r="E92" t="str">
            <v>m2</v>
          </cell>
          <cell r="F92">
            <v>30</v>
          </cell>
          <cell r="G92">
            <v>48000</v>
          </cell>
          <cell r="H92">
            <v>1440000</v>
          </cell>
        </row>
        <row r="93">
          <cell r="B93"/>
          <cell r="C93"/>
          <cell r="D93"/>
          <cell r="E93"/>
          <cell r="G93"/>
          <cell r="H93"/>
        </row>
        <row r="94">
          <cell r="A94">
            <v>579098</v>
          </cell>
          <cell r="B94" t="str">
            <v>579. A315</v>
          </cell>
          <cell r="C94">
            <v>0</v>
          </cell>
          <cell r="D94" t="str">
            <v>SCAMBIATORE DI CALORE ACQUA SURRISC/ACQUA CALDA</v>
          </cell>
          <cell r="E94">
            <v>0</v>
          </cell>
          <cell r="G94">
            <v>0</v>
          </cell>
          <cell r="H94"/>
        </row>
        <row r="95">
          <cell r="A95">
            <v>579115</v>
          </cell>
          <cell r="B95">
            <v>0</v>
          </cell>
          <cell r="C95" t="str">
            <v>A15</v>
          </cell>
          <cell r="D95" t="str">
            <v xml:space="preserve">- Potenzialità 1744 kW (1500000 kcal/h)       </v>
          </cell>
          <cell r="E95" t="str">
            <v>n.</v>
          </cell>
          <cell r="F95">
            <v>1</v>
          </cell>
          <cell r="G95">
            <v>1500000</v>
          </cell>
          <cell r="H95">
            <v>1500000</v>
          </cell>
        </row>
        <row r="96">
          <cell r="B96"/>
          <cell r="C96"/>
          <cell r="D96"/>
          <cell r="E96"/>
          <cell r="G96"/>
          <cell r="H96"/>
        </row>
        <row r="97">
          <cell r="A97" t="str">
            <v>nd</v>
          </cell>
          <cell r="B97" t="e">
            <v>#N/A</v>
          </cell>
          <cell r="C97" t="e">
            <v>#N/A</v>
          </cell>
          <cell r="D97" t="e">
            <v>#N/A</v>
          </cell>
          <cell r="E97" t="e">
            <v>#N/A</v>
          </cell>
          <cell r="F97">
            <v>1</v>
          </cell>
          <cell r="G97">
            <v>2000000</v>
          </cell>
          <cell r="H97">
            <v>2000000</v>
          </cell>
        </row>
        <row r="98">
          <cell r="B98"/>
          <cell r="C98"/>
          <cell r="D98"/>
          <cell r="E98"/>
          <cell r="G98"/>
          <cell r="H98"/>
        </row>
        <row r="99">
          <cell r="A99">
            <v>579398</v>
          </cell>
          <cell r="B99" t="str">
            <v>579.P110</v>
          </cell>
          <cell r="C99">
            <v>0</v>
          </cell>
          <cell r="D99" t="str">
            <v>POMPE CENTRIFUGHE AD ASSE ORIZZONTALE A 1450 g/1'</v>
          </cell>
          <cell r="E99">
            <v>0</v>
          </cell>
          <cell r="G99">
            <v>0</v>
          </cell>
          <cell r="H99"/>
        </row>
        <row r="100">
          <cell r="A100">
            <v>579415</v>
          </cell>
          <cell r="B100">
            <v>0</v>
          </cell>
          <cell r="C100" t="str">
            <v>A16</v>
          </cell>
          <cell r="D100" t="str">
            <v xml:space="preserve">- motore da 45 kW; grandezza 150-400      </v>
          </cell>
          <cell r="E100" t="str">
            <v>n.</v>
          </cell>
          <cell r="F100">
            <v>2</v>
          </cell>
          <cell r="G100">
            <v>1500000</v>
          </cell>
          <cell r="H100">
            <v>3000000</v>
          </cell>
        </row>
        <row r="101">
          <cell r="B101"/>
          <cell r="C101"/>
          <cell r="D101"/>
          <cell r="E101"/>
          <cell r="G101"/>
          <cell r="H101"/>
        </row>
        <row r="102">
          <cell r="A102">
            <v>579481</v>
          </cell>
          <cell r="B102" t="str">
            <v>579. V101</v>
          </cell>
          <cell r="C102">
            <v>0</v>
          </cell>
          <cell r="D102" t="str">
            <v>VASO DI ESPANSIONE AUTOPRESSURIZZATO</v>
          </cell>
          <cell r="E102">
            <v>0</v>
          </cell>
          <cell r="G102">
            <v>0</v>
          </cell>
          <cell r="H102"/>
        </row>
        <row r="103">
          <cell r="A103">
            <v>579497</v>
          </cell>
          <cell r="B103">
            <v>0</v>
          </cell>
          <cell r="C103" t="str">
            <v>A15</v>
          </cell>
          <cell r="D103" t="str">
            <v xml:space="preserve">- Capacità 1000 l      </v>
          </cell>
          <cell r="E103" t="str">
            <v>n.</v>
          </cell>
          <cell r="F103">
            <v>1</v>
          </cell>
          <cell r="G103">
            <v>800000</v>
          </cell>
          <cell r="H103">
            <v>800000</v>
          </cell>
        </row>
        <row r="104">
          <cell r="B104"/>
          <cell r="C104"/>
          <cell r="D104"/>
          <cell r="E104"/>
          <cell r="G104"/>
          <cell r="H104"/>
        </row>
        <row r="105">
          <cell r="A105">
            <v>579481</v>
          </cell>
          <cell r="B105" t="str">
            <v>579. V101</v>
          </cell>
          <cell r="C105">
            <v>0</v>
          </cell>
          <cell r="D105" t="str">
            <v>VASO DI ESPANSIONE AUTOPRESSURIZZATO</v>
          </cell>
          <cell r="E105">
            <v>0</v>
          </cell>
          <cell r="G105">
            <v>0</v>
          </cell>
          <cell r="H105"/>
        </row>
        <row r="106">
          <cell r="A106">
            <v>579497</v>
          </cell>
          <cell r="B106">
            <v>0</v>
          </cell>
          <cell r="C106" t="str">
            <v>A15</v>
          </cell>
          <cell r="D106" t="str">
            <v xml:space="preserve">- Capacità 1000 l      </v>
          </cell>
          <cell r="E106" t="str">
            <v>n.</v>
          </cell>
          <cell r="F106">
            <v>1</v>
          </cell>
          <cell r="G106">
            <v>600000</v>
          </cell>
          <cell r="H106">
            <v>600000</v>
          </cell>
        </row>
        <row r="107">
          <cell r="B107"/>
          <cell r="C107"/>
          <cell r="D107"/>
          <cell r="E107"/>
          <cell r="G107"/>
          <cell r="H107"/>
        </row>
        <row r="108">
          <cell r="A108" t="str">
            <v>nd</v>
          </cell>
          <cell r="B108" t="e">
            <v>#N/A</v>
          </cell>
          <cell r="C108" t="e">
            <v>#N/A</v>
          </cell>
          <cell r="D108" t="e">
            <v>#N/A</v>
          </cell>
          <cell r="E108" t="e">
            <v>#N/A</v>
          </cell>
          <cell r="F108">
            <v>1</v>
          </cell>
          <cell r="G108">
            <v>15000000</v>
          </cell>
          <cell r="H108">
            <v>15000000</v>
          </cell>
        </row>
        <row r="109">
          <cell r="B109"/>
          <cell r="C109"/>
          <cell r="D109"/>
          <cell r="E109"/>
          <cell r="G109"/>
          <cell r="H109"/>
        </row>
        <row r="110">
          <cell r="A110" t="str">
            <v>nd</v>
          </cell>
          <cell r="B110" t="e">
            <v>#N/A</v>
          </cell>
          <cell r="C110" t="e">
            <v>#N/A</v>
          </cell>
          <cell r="D110" t="e">
            <v>#N/A</v>
          </cell>
          <cell r="E110" t="e">
            <v>#N/A</v>
          </cell>
          <cell r="F110">
            <v>1</v>
          </cell>
          <cell r="G110">
            <v>4750000</v>
          </cell>
          <cell r="H110">
            <v>4750000</v>
          </cell>
        </row>
        <row r="111">
          <cell r="B111"/>
          <cell r="C111"/>
          <cell r="D111"/>
          <cell r="E111"/>
          <cell r="G111"/>
          <cell r="H111"/>
        </row>
        <row r="112">
          <cell r="B112"/>
          <cell r="C112"/>
          <cell r="D112"/>
          <cell r="E112"/>
          <cell r="G112"/>
          <cell r="H112">
            <v>272241000</v>
          </cell>
        </row>
        <row r="113">
          <cell r="B113"/>
          <cell r="C113"/>
          <cell r="D113"/>
          <cell r="E113"/>
          <cell r="G113"/>
          <cell r="H113"/>
        </row>
        <row r="114">
          <cell r="B114"/>
          <cell r="C114"/>
          <cell r="D114"/>
          <cell r="E114"/>
          <cell r="G114"/>
          <cell r="H114"/>
        </row>
        <row r="115">
          <cell r="B115"/>
          <cell r="C115"/>
          <cell r="D115"/>
          <cell r="E115"/>
          <cell r="G115"/>
          <cell r="H115"/>
        </row>
        <row r="116">
          <cell r="B116"/>
          <cell r="C116"/>
          <cell r="D116"/>
          <cell r="E116"/>
          <cell r="G116"/>
          <cell r="H116"/>
        </row>
        <row r="117">
          <cell r="B117"/>
          <cell r="C117"/>
          <cell r="D117"/>
          <cell r="E117"/>
          <cell r="G117"/>
          <cell r="H117"/>
        </row>
        <row r="118">
          <cell r="B118"/>
          <cell r="C118"/>
          <cell r="D118"/>
          <cell r="E118"/>
          <cell r="G118"/>
          <cell r="H118"/>
        </row>
        <row r="119">
          <cell r="B119"/>
          <cell r="C119"/>
          <cell r="D119"/>
          <cell r="E119"/>
          <cell r="G119"/>
          <cell r="H119"/>
        </row>
        <row r="120">
          <cell r="B120"/>
          <cell r="C120"/>
          <cell r="D120"/>
          <cell r="E120"/>
          <cell r="G120"/>
          <cell r="H120"/>
        </row>
        <row r="121">
          <cell r="B121"/>
          <cell r="C121"/>
          <cell r="D121"/>
          <cell r="E121"/>
          <cell r="G121"/>
          <cell r="H121"/>
        </row>
        <row r="122">
          <cell r="B122"/>
          <cell r="C122"/>
          <cell r="D122"/>
          <cell r="E122"/>
          <cell r="G122"/>
          <cell r="H122"/>
        </row>
        <row r="123">
          <cell r="B123"/>
          <cell r="C123"/>
          <cell r="D123"/>
          <cell r="E123"/>
          <cell r="G123"/>
          <cell r="H123"/>
        </row>
        <row r="124">
          <cell r="B124"/>
          <cell r="C124"/>
          <cell r="D124"/>
          <cell r="E124"/>
          <cell r="G124"/>
          <cell r="H124"/>
        </row>
        <row r="125">
          <cell r="B125"/>
          <cell r="C125"/>
          <cell r="D125"/>
          <cell r="E125"/>
          <cell r="G125"/>
          <cell r="H125"/>
        </row>
        <row r="126">
          <cell r="B126"/>
          <cell r="C126"/>
          <cell r="D126"/>
          <cell r="E126"/>
          <cell r="G126"/>
          <cell r="H126"/>
        </row>
        <row r="127">
          <cell r="B127"/>
          <cell r="C127"/>
          <cell r="D127"/>
          <cell r="E127"/>
          <cell r="G127"/>
          <cell r="H127"/>
        </row>
        <row r="128">
          <cell r="B128"/>
          <cell r="C128"/>
          <cell r="D128"/>
          <cell r="E128"/>
          <cell r="G128"/>
          <cell r="H128"/>
        </row>
        <row r="129">
          <cell r="B129"/>
          <cell r="C129"/>
          <cell r="D129"/>
          <cell r="E129"/>
          <cell r="G129"/>
          <cell r="H129"/>
        </row>
        <row r="130">
          <cell r="B130"/>
          <cell r="C130"/>
          <cell r="D130"/>
          <cell r="E130"/>
          <cell r="G130"/>
          <cell r="H130"/>
        </row>
        <row r="131">
          <cell r="B131"/>
          <cell r="C131"/>
          <cell r="D131"/>
          <cell r="E131"/>
          <cell r="G131"/>
          <cell r="H131"/>
        </row>
        <row r="132">
          <cell r="B132"/>
          <cell r="C132"/>
          <cell r="D132"/>
          <cell r="E132"/>
          <cell r="G132"/>
          <cell r="H132"/>
        </row>
        <row r="133">
          <cell r="B133"/>
          <cell r="C133"/>
          <cell r="D133"/>
          <cell r="E133"/>
          <cell r="G133"/>
          <cell r="H133"/>
        </row>
        <row r="134">
          <cell r="B134"/>
          <cell r="C134"/>
          <cell r="D134"/>
          <cell r="E134"/>
          <cell r="G134"/>
          <cell r="H134"/>
        </row>
        <row r="135">
          <cell r="B135"/>
          <cell r="C135"/>
          <cell r="D135"/>
          <cell r="E135"/>
          <cell r="G135"/>
          <cell r="H135"/>
        </row>
        <row r="136">
          <cell r="B136"/>
          <cell r="C136"/>
          <cell r="D136"/>
          <cell r="E136"/>
          <cell r="G136"/>
          <cell r="H136"/>
        </row>
        <row r="137">
          <cell r="B137"/>
          <cell r="C137"/>
          <cell r="D137"/>
          <cell r="E137"/>
          <cell r="G137"/>
          <cell r="H137"/>
        </row>
        <row r="138">
          <cell r="B138"/>
          <cell r="C138"/>
          <cell r="D138"/>
          <cell r="E138"/>
          <cell r="G138"/>
          <cell r="H138"/>
        </row>
        <row r="139">
          <cell r="B139"/>
          <cell r="C139"/>
          <cell r="D139"/>
          <cell r="E139"/>
          <cell r="G139"/>
          <cell r="H139"/>
        </row>
        <row r="140">
          <cell r="B140"/>
          <cell r="C140"/>
          <cell r="D140"/>
          <cell r="E140"/>
          <cell r="G140"/>
          <cell r="H140"/>
        </row>
        <row r="141">
          <cell r="B141"/>
          <cell r="C141"/>
          <cell r="D141"/>
          <cell r="E141"/>
          <cell r="G141"/>
          <cell r="H141"/>
        </row>
        <row r="142">
          <cell r="B142"/>
          <cell r="C142"/>
          <cell r="D142"/>
          <cell r="E142"/>
          <cell r="G142"/>
          <cell r="H142"/>
        </row>
        <row r="143">
          <cell r="B143"/>
          <cell r="C143"/>
          <cell r="D143"/>
          <cell r="E143"/>
          <cell r="G143"/>
          <cell r="H143"/>
        </row>
        <row r="144">
          <cell r="B144"/>
          <cell r="C144"/>
          <cell r="D144"/>
          <cell r="E144"/>
          <cell r="G144"/>
          <cell r="H144"/>
        </row>
        <row r="145">
          <cell r="B145"/>
          <cell r="C145"/>
          <cell r="D145"/>
          <cell r="E145"/>
          <cell r="G145"/>
          <cell r="H145"/>
        </row>
        <row r="146">
          <cell r="B146"/>
          <cell r="C146"/>
          <cell r="D146"/>
          <cell r="E146"/>
          <cell r="G146"/>
          <cell r="H146"/>
        </row>
        <row r="147">
          <cell r="B147"/>
          <cell r="C147"/>
          <cell r="D147"/>
          <cell r="E147"/>
          <cell r="G147"/>
          <cell r="H147"/>
        </row>
        <row r="148">
          <cell r="B148"/>
          <cell r="C148"/>
          <cell r="D148"/>
          <cell r="E148"/>
          <cell r="G148"/>
          <cell r="H148"/>
        </row>
        <row r="149">
          <cell r="B149"/>
          <cell r="C149"/>
          <cell r="D149"/>
          <cell r="E149"/>
          <cell r="G149"/>
          <cell r="H149"/>
        </row>
        <row r="150">
          <cell r="B150"/>
          <cell r="C150"/>
          <cell r="D150"/>
          <cell r="E150"/>
          <cell r="G150"/>
          <cell r="H150"/>
        </row>
        <row r="151">
          <cell r="B151"/>
          <cell r="C151"/>
          <cell r="D151"/>
          <cell r="E151"/>
          <cell r="G151"/>
          <cell r="H151"/>
        </row>
        <row r="152">
          <cell r="B152"/>
          <cell r="C152"/>
          <cell r="D152"/>
          <cell r="E152"/>
          <cell r="G152"/>
          <cell r="H152"/>
        </row>
        <row r="153">
          <cell r="B153"/>
          <cell r="C153"/>
          <cell r="D153"/>
          <cell r="E153"/>
          <cell r="G153"/>
          <cell r="H153"/>
        </row>
        <row r="154">
          <cell r="B154"/>
          <cell r="C154"/>
          <cell r="D154"/>
          <cell r="E154"/>
          <cell r="G154"/>
          <cell r="H154"/>
        </row>
        <row r="155">
          <cell r="B155"/>
          <cell r="C155"/>
          <cell r="D155"/>
          <cell r="E155"/>
          <cell r="G155"/>
          <cell r="H155"/>
        </row>
        <row r="156">
          <cell r="B156"/>
          <cell r="C156"/>
          <cell r="D156"/>
          <cell r="E156"/>
          <cell r="G156"/>
          <cell r="H156"/>
        </row>
        <row r="157">
          <cell r="B157"/>
          <cell r="C157"/>
          <cell r="D157"/>
          <cell r="E157"/>
          <cell r="G157"/>
          <cell r="H157"/>
        </row>
        <row r="158">
          <cell r="B158"/>
          <cell r="C158"/>
          <cell r="D158"/>
          <cell r="E158"/>
          <cell r="G158"/>
          <cell r="H158"/>
        </row>
        <row r="159">
          <cell r="B159"/>
          <cell r="C159"/>
          <cell r="D159"/>
          <cell r="E159"/>
          <cell r="G159"/>
          <cell r="H159"/>
        </row>
        <row r="160">
          <cell r="B160"/>
          <cell r="C160"/>
          <cell r="D160"/>
          <cell r="E160"/>
          <cell r="G160"/>
          <cell r="H160"/>
        </row>
        <row r="161">
          <cell r="B161"/>
          <cell r="C161"/>
          <cell r="D161"/>
          <cell r="E161"/>
          <cell r="G161"/>
          <cell r="H161"/>
        </row>
        <row r="162">
          <cell r="B162"/>
          <cell r="C162"/>
          <cell r="D162"/>
          <cell r="E162"/>
          <cell r="G162"/>
          <cell r="H162"/>
        </row>
        <row r="163">
          <cell r="B163"/>
          <cell r="C163"/>
          <cell r="D163"/>
          <cell r="E163"/>
          <cell r="G163"/>
          <cell r="H163"/>
        </row>
        <row r="164">
          <cell r="B164"/>
          <cell r="C164"/>
          <cell r="D164"/>
          <cell r="E164"/>
          <cell r="G164"/>
          <cell r="H164"/>
        </row>
        <row r="165">
          <cell r="B165"/>
          <cell r="C165"/>
          <cell r="D165"/>
          <cell r="E165"/>
          <cell r="G165"/>
          <cell r="H165"/>
        </row>
        <row r="166">
          <cell r="B166"/>
          <cell r="C166"/>
          <cell r="D166"/>
          <cell r="E166"/>
          <cell r="G166"/>
          <cell r="H166"/>
        </row>
        <row r="167">
          <cell r="B167"/>
          <cell r="C167"/>
          <cell r="D167"/>
          <cell r="E167"/>
          <cell r="G167"/>
          <cell r="H167"/>
        </row>
        <row r="168">
          <cell r="B168"/>
          <cell r="C168"/>
          <cell r="D168"/>
          <cell r="E168"/>
          <cell r="G168"/>
          <cell r="H168"/>
        </row>
        <row r="169">
          <cell r="B169"/>
          <cell r="C169"/>
          <cell r="D169"/>
          <cell r="E169"/>
          <cell r="G169"/>
          <cell r="H169"/>
        </row>
        <row r="170">
          <cell r="B170"/>
          <cell r="C170"/>
          <cell r="D170"/>
          <cell r="E170"/>
          <cell r="G170"/>
          <cell r="H170"/>
        </row>
        <row r="171">
          <cell r="B171"/>
          <cell r="C171"/>
          <cell r="D171"/>
          <cell r="E171"/>
          <cell r="G171"/>
          <cell r="H171"/>
        </row>
        <row r="172">
          <cell r="B172"/>
          <cell r="C172"/>
          <cell r="D172"/>
          <cell r="E172"/>
          <cell r="G172"/>
          <cell r="H172"/>
        </row>
        <row r="173">
          <cell r="B173"/>
          <cell r="C173"/>
          <cell r="D173"/>
          <cell r="E173"/>
          <cell r="G173"/>
          <cell r="H173"/>
        </row>
        <row r="174">
          <cell r="B174"/>
          <cell r="C174"/>
          <cell r="D174"/>
          <cell r="E174"/>
          <cell r="G174"/>
          <cell r="H174"/>
        </row>
        <row r="175">
          <cell r="B175"/>
          <cell r="C175"/>
          <cell r="D175"/>
          <cell r="E175"/>
          <cell r="G175"/>
          <cell r="H175"/>
        </row>
        <row r="176">
          <cell r="B176"/>
          <cell r="C176"/>
          <cell r="D176"/>
          <cell r="E176"/>
          <cell r="G176"/>
          <cell r="H176"/>
        </row>
        <row r="177">
          <cell r="B177"/>
          <cell r="C177"/>
          <cell r="D177"/>
          <cell r="E177"/>
          <cell r="G177"/>
          <cell r="H177"/>
        </row>
        <row r="178">
          <cell r="B178"/>
          <cell r="C178"/>
          <cell r="D178"/>
          <cell r="E178"/>
          <cell r="G178"/>
          <cell r="H178"/>
        </row>
        <row r="179">
          <cell r="B179"/>
          <cell r="C179"/>
          <cell r="D179"/>
          <cell r="E179"/>
          <cell r="G179"/>
          <cell r="H179"/>
        </row>
        <row r="180">
          <cell r="B180"/>
          <cell r="C180"/>
          <cell r="D180"/>
          <cell r="E180"/>
          <cell r="G180"/>
          <cell r="H180"/>
        </row>
        <row r="181">
          <cell r="B181"/>
          <cell r="C181"/>
          <cell r="D181"/>
          <cell r="E181"/>
          <cell r="G181"/>
          <cell r="H181"/>
        </row>
        <row r="182">
          <cell r="B182"/>
          <cell r="C182"/>
          <cell r="D182"/>
          <cell r="E182"/>
          <cell r="G182"/>
          <cell r="H182"/>
        </row>
        <row r="183">
          <cell r="B183"/>
          <cell r="C183"/>
          <cell r="D183"/>
          <cell r="E183"/>
          <cell r="G183"/>
          <cell r="H183"/>
        </row>
        <row r="184">
          <cell r="B184"/>
          <cell r="C184"/>
          <cell r="D184"/>
          <cell r="E184"/>
          <cell r="G184"/>
          <cell r="H184"/>
        </row>
        <row r="185">
          <cell r="B185"/>
          <cell r="C185"/>
          <cell r="D185"/>
          <cell r="E185"/>
          <cell r="G185"/>
          <cell r="H185"/>
        </row>
        <row r="186">
          <cell r="B186"/>
          <cell r="C186"/>
          <cell r="D186"/>
          <cell r="E186"/>
          <cell r="G186"/>
          <cell r="H186"/>
        </row>
        <row r="187">
          <cell r="B187"/>
          <cell r="C187"/>
          <cell r="D187"/>
          <cell r="E187"/>
          <cell r="G187"/>
          <cell r="H187"/>
        </row>
        <row r="188">
          <cell r="B188"/>
          <cell r="C188"/>
          <cell r="D188"/>
          <cell r="E188"/>
          <cell r="G188"/>
          <cell r="H188"/>
        </row>
        <row r="189">
          <cell r="B189"/>
          <cell r="C189"/>
          <cell r="D189"/>
          <cell r="E189"/>
          <cell r="G189"/>
          <cell r="H189"/>
        </row>
        <row r="190">
          <cell r="B190"/>
          <cell r="C190"/>
          <cell r="D190"/>
          <cell r="E190"/>
          <cell r="G190"/>
          <cell r="H190"/>
        </row>
        <row r="191">
          <cell r="B191"/>
          <cell r="C191"/>
          <cell r="D191"/>
          <cell r="E191"/>
          <cell r="G191"/>
          <cell r="H191"/>
        </row>
        <row r="192">
          <cell r="B192"/>
          <cell r="C192"/>
          <cell r="D192"/>
          <cell r="E192"/>
          <cell r="G192"/>
          <cell r="H192"/>
        </row>
        <row r="193">
          <cell r="B193"/>
          <cell r="C193"/>
          <cell r="D193"/>
          <cell r="E193"/>
          <cell r="G193"/>
          <cell r="H193"/>
        </row>
        <row r="194">
          <cell r="B194"/>
          <cell r="C194"/>
          <cell r="D194"/>
          <cell r="E194"/>
          <cell r="G194"/>
          <cell r="H194"/>
        </row>
        <row r="195">
          <cell r="B195"/>
          <cell r="C195"/>
          <cell r="D195"/>
          <cell r="E195"/>
          <cell r="G195"/>
          <cell r="H195"/>
        </row>
        <row r="196">
          <cell r="B196"/>
          <cell r="C196"/>
          <cell r="D196"/>
          <cell r="E196"/>
          <cell r="G196"/>
          <cell r="H196"/>
        </row>
        <row r="197">
          <cell r="B197"/>
          <cell r="C197"/>
          <cell r="D197"/>
          <cell r="E197"/>
          <cell r="G197"/>
          <cell r="H197"/>
        </row>
        <row r="198">
          <cell r="B198"/>
          <cell r="C198"/>
          <cell r="D198"/>
          <cell r="E198"/>
          <cell r="G198"/>
          <cell r="H198"/>
        </row>
        <row r="199">
          <cell r="B199"/>
          <cell r="C199"/>
          <cell r="D199"/>
          <cell r="E199"/>
          <cell r="G199"/>
          <cell r="H199"/>
        </row>
        <row r="200">
          <cell r="B200"/>
          <cell r="C200"/>
          <cell r="D200"/>
          <cell r="E200"/>
          <cell r="G200"/>
          <cell r="H200"/>
        </row>
        <row r="201">
          <cell r="B201"/>
          <cell r="C201"/>
          <cell r="D201"/>
          <cell r="E201"/>
          <cell r="G201"/>
          <cell r="H201"/>
        </row>
        <row r="202">
          <cell r="B202"/>
          <cell r="C202"/>
          <cell r="D202"/>
          <cell r="E202"/>
          <cell r="G202"/>
          <cell r="H202"/>
        </row>
        <row r="203">
          <cell r="B203"/>
          <cell r="C203"/>
          <cell r="D203"/>
          <cell r="E203"/>
          <cell r="G203"/>
          <cell r="H203"/>
        </row>
        <row r="204">
          <cell r="B204"/>
          <cell r="C204"/>
          <cell r="D204"/>
          <cell r="E204"/>
          <cell r="G204"/>
          <cell r="H204"/>
        </row>
        <row r="205">
          <cell r="B205"/>
          <cell r="C205"/>
          <cell r="D205"/>
          <cell r="E205"/>
          <cell r="G205"/>
          <cell r="H205"/>
        </row>
        <row r="206">
          <cell r="B206"/>
          <cell r="C206"/>
          <cell r="D206"/>
          <cell r="E206"/>
          <cell r="G206"/>
          <cell r="H206"/>
        </row>
        <row r="207">
          <cell r="B207"/>
          <cell r="C207"/>
          <cell r="D207"/>
          <cell r="E207"/>
          <cell r="G207"/>
          <cell r="H207"/>
        </row>
        <row r="208">
          <cell r="B208"/>
          <cell r="C208"/>
          <cell r="D208"/>
          <cell r="E208"/>
          <cell r="G208"/>
          <cell r="H208"/>
        </row>
        <row r="209">
          <cell r="B209"/>
          <cell r="C209"/>
          <cell r="D209"/>
          <cell r="E209"/>
          <cell r="G209"/>
          <cell r="H209"/>
        </row>
        <row r="210">
          <cell r="B210"/>
          <cell r="C210"/>
          <cell r="D210"/>
          <cell r="E210"/>
          <cell r="G210"/>
          <cell r="H210"/>
        </row>
        <row r="211">
          <cell r="B211"/>
          <cell r="C211"/>
          <cell r="D211"/>
          <cell r="E211"/>
          <cell r="G211"/>
          <cell r="H211"/>
        </row>
        <row r="212">
          <cell r="B212"/>
          <cell r="C212"/>
          <cell r="D212"/>
          <cell r="E212"/>
          <cell r="G212"/>
          <cell r="H212"/>
        </row>
        <row r="213">
          <cell r="B213"/>
          <cell r="C213"/>
          <cell r="D213"/>
          <cell r="E213"/>
          <cell r="G213"/>
          <cell r="H213"/>
        </row>
        <row r="214">
          <cell r="B214"/>
          <cell r="C214"/>
          <cell r="D214"/>
          <cell r="E214"/>
          <cell r="G214"/>
          <cell r="H214"/>
        </row>
        <row r="215">
          <cell r="B215"/>
          <cell r="C215"/>
          <cell r="D215"/>
          <cell r="E215"/>
          <cell r="G215"/>
          <cell r="H215"/>
        </row>
        <row r="216">
          <cell r="B216"/>
          <cell r="C216"/>
          <cell r="D216"/>
          <cell r="E216"/>
          <cell r="G216"/>
          <cell r="H216"/>
        </row>
        <row r="217">
          <cell r="B217"/>
          <cell r="C217"/>
          <cell r="D217"/>
          <cell r="E217"/>
          <cell r="G217"/>
          <cell r="H217"/>
        </row>
        <row r="218">
          <cell r="B218"/>
          <cell r="C218"/>
          <cell r="D218"/>
          <cell r="E218"/>
          <cell r="G218"/>
          <cell r="H218"/>
        </row>
        <row r="219">
          <cell r="B219"/>
          <cell r="C219"/>
          <cell r="D219"/>
          <cell r="E219"/>
          <cell r="G219"/>
          <cell r="H219"/>
        </row>
        <row r="220">
          <cell r="B220"/>
          <cell r="C220"/>
          <cell r="D220"/>
          <cell r="E220"/>
          <cell r="G220"/>
          <cell r="H220"/>
        </row>
        <row r="221">
          <cell r="B221"/>
          <cell r="C221"/>
          <cell r="D221"/>
          <cell r="E221"/>
          <cell r="G221"/>
          <cell r="H221"/>
        </row>
        <row r="222">
          <cell r="B222"/>
          <cell r="C222"/>
          <cell r="D222"/>
          <cell r="E222"/>
          <cell r="G222"/>
          <cell r="H222"/>
        </row>
        <row r="223">
          <cell r="B223"/>
          <cell r="C223"/>
          <cell r="D223"/>
          <cell r="E223"/>
          <cell r="G223"/>
          <cell r="H223"/>
        </row>
        <row r="224">
          <cell r="B224"/>
          <cell r="C224"/>
          <cell r="D224"/>
          <cell r="E224"/>
          <cell r="G224"/>
          <cell r="H224"/>
        </row>
        <row r="225">
          <cell r="B225"/>
          <cell r="C225"/>
          <cell r="D225"/>
          <cell r="E225"/>
          <cell r="G225"/>
          <cell r="H225"/>
        </row>
        <row r="226">
          <cell r="B226"/>
          <cell r="C226"/>
          <cell r="D226"/>
          <cell r="E226"/>
          <cell r="G226"/>
          <cell r="H226"/>
        </row>
        <row r="227">
          <cell r="B227"/>
          <cell r="C227"/>
          <cell r="D227"/>
          <cell r="E227"/>
          <cell r="G227"/>
          <cell r="H227"/>
        </row>
        <row r="228">
          <cell r="B228"/>
          <cell r="C228"/>
          <cell r="D228"/>
          <cell r="E228"/>
          <cell r="G228"/>
          <cell r="H228"/>
        </row>
        <row r="229">
          <cell r="B229"/>
          <cell r="C229"/>
          <cell r="D229"/>
          <cell r="E229"/>
          <cell r="G229"/>
          <cell r="H229"/>
        </row>
        <row r="230">
          <cell r="B230"/>
          <cell r="C230"/>
          <cell r="D230"/>
          <cell r="E230"/>
          <cell r="G230"/>
          <cell r="H230"/>
        </row>
        <row r="231">
          <cell r="B231"/>
          <cell r="C231"/>
          <cell r="D231"/>
          <cell r="E231"/>
          <cell r="G231"/>
          <cell r="H231"/>
        </row>
        <row r="232">
          <cell r="B232"/>
          <cell r="C232"/>
          <cell r="D232"/>
          <cell r="E232"/>
          <cell r="G232"/>
          <cell r="H232"/>
        </row>
        <row r="233">
          <cell r="B233"/>
          <cell r="C233"/>
          <cell r="D233"/>
          <cell r="E233"/>
          <cell r="G233"/>
          <cell r="H233"/>
        </row>
        <row r="234">
          <cell r="B234"/>
          <cell r="C234"/>
          <cell r="D234"/>
          <cell r="E234"/>
          <cell r="G234"/>
          <cell r="H234"/>
        </row>
        <row r="235">
          <cell r="B235"/>
          <cell r="C235"/>
          <cell r="D235"/>
          <cell r="E235"/>
          <cell r="G235"/>
          <cell r="H235"/>
        </row>
        <row r="236">
          <cell r="B236"/>
          <cell r="C236"/>
          <cell r="D236"/>
          <cell r="E236"/>
          <cell r="G236"/>
          <cell r="H236"/>
        </row>
        <row r="237">
          <cell r="B237"/>
          <cell r="C237"/>
          <cell r="D237"/>
          <cell r="E237"/>
          <cell r="G237"/>
          <cell r="H237"/>
        </row>
        <row r="238">
          <cell r="B238"/>
          <cell r="C238"/>
          <cell r="D238"/>
          <cell r="E238"/>
          <cell r="G238"/>
          <cell r="H238"/>
        </row>
        <row r="239">
          <cell r="B239"/>
          <cell r="C239"/>
          <cell r="D239"/>
          <cell r="E239"/>
          <cell r="G239"/>
          <cell r="H239"/>
        </row>
        <row r="240">
          <cell r="B240"/>
          <cell r="C240"/>
          <cell r="D240"/>
          <cell r="E240"/>
          <cell r="G240"/>
          <cell r="H240"/>
        </row>
        <row r="241">
          <cell r="B241"/>
          <cell r="C241"/>
          <cell r="D241"/>
          <cell r="E241"/>
          <cell r="G241"/>
          <cell r="H241"/>
        </row>
        <row r="242">
          <cell r="B242"/>
          <cell r="C242"/>
          <cell r="D242"/>
          <cell r="E242"/>
          <cell r="G242"/>
          <cell r="H242"/>
        </row>
        <row r="243">
          <cell r="B243"/>
          <cell r="C243"/>
          <cell r="D243"/>
          <cell r="E243"/>
          <cell r="G243"/>
          <cell r="H243"/>
        </row>
        <row r="244">
          <cell r="B244"/>
          <cell r="C244"/>
          <cell r="D244"/>
          <cell r="E244"/>
          <cell r="G244"/>
          <cell r="H244"/>
        </row>
        <row r="245">
          <cell r="B245"/>
          <cell r="C245"/>
          <cell r="D245"/>
          <cell r="E245"/>
          <cell r="G245"/>
          <cell r="H245"/>
        </row>
        <row r="246">
          <cell r="B246"/>
          <cell r="C246"/>
          <cell r="D246"/>
          <cell r="E246"/>
          <cell r="G246"/>
          <cell r="H246"/>
        </row>
        <row r="247">
          <cell r="B247"/>
          <cell r="C247"/>
          <cell r="D247"/>
          <cell r="E247"/>
          <cell r="G247"/>
          <cell r="H247"/>
        </row>
        <row r="248">
          <cell r="B248"/>
          <cell r="C248"/>
          <cell r="D248"/>
          <cell r="E248"/>
          <cell r="G248"/>
          <cell r="H248"/>
        </row>
        <row r="249">
          <cell r="B249"/>
          <cell r="C249"/>
          <cell r="D249"/>
          <cell r="E249"/>
          <cell r="G249"/>
          <cell r="H249"/>
        </row>
        <row r="250">
          <cell r="B250"/>
          <cell r="C250"/>
          <cell r="D250"/>
          <cell r="E250"/>
          <cell r="G250"/>
          <cell r="H250"/>
        </row>
        <row r="251">
          <cell r="B251"/>
          <cell r="C251"/>
          <cell r="D251"/>
          <cell r="E251"/>
          <cell r="G251"/>
          <cell r="H251"/>
        </row>
        <row r="252">
          <cell r="B252"/>
          <cell r="C252"/>
          <cell r="D252"/>
          <cell r="E252"/>
          <cell r="G252"/>
          <cell r="H252"/>
        </row>
        <row r="253">
          <cell r="B253"/>
          <cell r="C253"/>
          <cell r="D253"/>
          <cell r="E253"/>
          <cell r="G253"/>
          <cell r="H253"/>
        </row>
        <row r="254">
          <cell r="B254"/>
          <cell r="C254"/>
          <cell r="D254"/>
          <cell r="E254"/>
          <cell r="G254"/>
          <cell r="H254"/>
        </row>
        <row r="255">
          <cell r="B255"/>
          <cell r="C255"/>
          <cell r="D255"/>
          <cell r="E255"/>
          <cell r="G255"/>
          <cell r="H255"/>
        </row>
        <row r="256">
          <cell r="B256"/>
          <cell r="C256"/>
          <cell r="D256"/>
          <cell r="E256"/>
          <cell r="G256"/>
          <cell r="H256"/>
        </row>
        <row r="257">
          <cell r="B257"/>
          <cell r="C257"/>
          <cell r="D257"/>
          <cell r="E257"/>
          <cell r="G257"/>
          <cell r="H257"/>
        </row>
        <row r="258">
          <cell r="B258"/>
          <cell r="C258"/>
          <cell r="D258"/>
          <cell r="E258"/>
          <cell r="G258"/>
          <cell r="H258"/>
        </row>
        <row r="259">
          <cell r="B259"/>
          <cell r="C259"/>
          <cell r="D259"/>
          <cell r="E259"/>
          <cell r="G259"/>
          <cell r="H259"/>
        </row>
        <row r="260">
          <cell r="B260"/>
          <cell r="C260"/>
          <cell r="D260"/>
          <cell r="E260"/>
          <cell r="G260"/>
          <cell r="H260"/>
        </row>
        <row r="261">
          <cell r="B261"/>
          <cell r="C261"/>
          <cell r="D261"/>
          <cell r="E261"/>
          <cell r="G261"/>
          <cell r="H261"/>
        </row>
        <row r="262">
          <cell r="B262"/>
          <cell r="C262"/>
          <cell r="D262"/>
          <cell r="E262"/>
          <cell r="G262"/>
          <cell r="H262"/>
        </row>
        <row r="263">
          <cell r="B263"/>
          <cell r="C263"/>
          <cell r="D263"/>
          <cell r="E263"/>
          <cell r="G263"/>
          <cell r="H263"/>
        </row>
        <row r="264">
          <cell r="B264"/>
          <cell r="C264"/>
          <cell r="D264"/>
          <cell r="E264"/>
          <cell r="G264"/>
          <cell r="H264"/>
        </row>
        <row r="265">
          <cell r="B265"/>
          <cell r="C265"/>
          <cell r="D265"/>
          <cell r="E265"/>
          <cell r="G265"/>
          <cell r="H265"/>
        </row>
        <row r="266">
          <cell r="B266"/>
          <cell r="C266"/>
          <cell r="D266"/>
          <cell r="E266"/>
          <cell r="G266"/>
          <cell r="H266"/>
        </row>
        <row r="267">
          <cell r="B267"/>
          <cell r="C267"/>
          <cell r="D267"/>
          <cell r="E267"/>
          <cell r="G267"/>
          <cell r="H267"/>
        </row>
        <row r="268">
          <cell r="B268"/>
          <cell r="C268"/>
          <cell r="D268"/>
          <cell r="E268"/>
          <cell r="G268"/>
          <cell r="H268"/>
        </row>
        <row r="269">
          <cell r="B269"/>
          <cell r="C269"/>
          <cell r="D269"/>
          <cell r="E269"/>
          <cell r="G269"/>
          <cell r="H269"/>
        </row>
        <row r="270">
          <cell r="B270"/>
          <cell r="C270"/>
          <cell r="D270"/>
          <cell r="E270"/>
          <cell r="G270"/>
          <cell r="H270"/>
        </row>
        <row r="271">
          <cell r="B271"/>
          <cell r="C271"/>
          <cell r="D271"/>
          <cell r="E271"/>
          <cell r="G271"/>
          <cell r="H271"/>
        </row>
        <row r="272">
          <cell r="B272"/>
          <cell r="C272"/>
          <cell r="D272"/>
          <cell r="E272"/>
          <cell r="G272"/>
          <cell r="H272"/>
        </row>
        <row r="273">
          <cell r="B273"/>
          <cell r="C273"/>
          <cell r="D273"/>
          <cell r="E273"/>
          <cell r="G273"/>
          <cell r="H273"/>
        </row>
        <row r="274">
          <cell r="B274"/>
          <cell r="C274"/>
          <cell r="D274"/>
          <cell r="E274"/>
          <cell r="G274"/>
          <cell r="H274"/>
        </row>
        <row r="275">
          <cell r="B275"/>
          <cell r="C275"/>
          <cell r="D275"/>
          <cell r="E275"/>
          <cell r="G275"/>
          <cell r="H275"/>
        </row>
        <row r="276">
          <cell r="B276"/>
          <cell r="C276"/>
          <cell r="D276"/>
          <cell r="E276"/>
          <cell r="G276"/>
          <cell r="H276"/>
        </row>
        <row r="277">
          <cell r="B277"/>
          <cell r="C277"/>
          <cell r="D277"/>
          <cell r="E277"/>
          <cell r="G277"/>
          <cell r="H277"/>
        </row>
        <row r="278">
          <cell r="B278"/>
          <cell r="C278"/>
          <cell r="D278"/>
          <cell r="E278"/>
          <cell r="G278"/>
          <cell r="H278"/>
        </row>
        <row r="279">
          <cell r="B279"/>
          <cell r="C279"/>
          <cell r="D279"/>
          <cell r="E279"/>
          <cell r="G279"/>
          <cell r="H279"/>
        </row>
        <row r="280">
          <cell r="B280"/>
          <cell r="C280"/>
          <cell r="D280"/>
          <cell r="E280"/>
          <cell r="G280"/>
          <cell r="H280"/>
        </row>
        <row r="281">
          <cell r="B281"/>
          <cell r="C281"/>
          <cell r="D281"/>
          <cell r="E281"/>
          <cell r="G281"/>
          <cell r="H281"/>
        </row>
        <row r="282">
          <cell r="B282"/>
          <cell r="C282"/>
          <cell r="D282"/>
          <cell r="E282"/>
          <cell r="G282"/>
          <cell r="H282"/>
        </row>
        <row r="283">
          <cell r="B283"/>
          <cell r="C283"/>
          <cell r="D283"/>
          <cell r="E283"/>
          <cell r="G283"/>
          <cell r="H283"/>
        </row>
        <row r="284">
          <cell r="B284"/>
          <cell r="C284"/>
          <cell r="D284"/>
          <cell r="E284"/>
          <cell r="G284"/>
          <cell r="H284"/>
        </row>
        <row r="285">
          <cell r="B285"/>
          <cell r="C285"/>
          <cell r="D285"/>
          <cell r="E285"/>
          <cell r="G285"/>
          <cell r="H285"/>
        </row>
        <row r="286">
          <cell r="B286"/>
          <cell r="C286"/>
          <cell r="D286"/>
          <cell r="E286"/>
          <cell r="G286"/>
          <cell r="H286"/>
        </row>
        <row r="287">
          <cell r="B287"/>
          <cell r="C287"/>
          <cell r="D287"/>
          <cell r="E287"/>
          <cell r="G287"/>
          <cell r="H287"/>
        </row>
        <row r="288">
          <cell r="B288"/>
          <cell r="C288"/>
          <cell r="D288"/>
          <cell r="E288"/>
          <cell r="G288"/>
          <cell r="H288"/>
        </row>
        <row r="289">
          <cell r="B289"/>
          <cell r="C289"/>
          <cell r="D289"/>
          <cell r="E289"/>
          <cell r="G289"/>
          <cell r="H289"/>
        </row>
        <row r="290">
          <cell r="B290"/>
          <cell r="C290"/>
          <cell r="D290"/>
          <cell r="E290"/>
          <cell r="G290"/>
          <cell r="H290"/>
        </row>
        <row r="291">
          <cell r="B291"/>
          <cell r="C291"/>
          <cell r="D291"/>
          <cell r="E291"/>
          <cell r="G291"/>
          <cell r="H291"/>
        </row>
        <row r="292">
          <cell r="B292"/>
          <cell r="C292"/>
          <cell r="D292"/>
          <cell r="E292"/>
          <cell r="G292"/>
          <cell r="H292"/>
        </row>
        <row r="293">
          <cell r="B293"/>
          <cell r="C293"/>
          <cell r="D293"/>
          <cell r="E293"/>
          <cell r="G293"/>
          <cell r="H293"/>
        </row>
        <row r="294">
          <cell r="B294"/>
          <cell r="C294"/>
          <cell r="D294"/>
          <cell r="E294"/>
          <cell r="G294"/>
          <cell r="H294"/>
        </row>
        <row r="295">
          <cell r="B295"/>
          <cell r="C295"/>
          <cell r="D295"/>
          <cell r="E295"/>
          <cell r="G295"/>
          <cell r="H295"/>
        </row>
        <row r="296">
          <cell r="B296"/>
          <cell r="C296"/>
          <cell r="D296"/>
          <cell r="E296"/>
          <cell r="G296"/>
          <cell r="H296"/>
        </row>
        <row r="297">
          <cell r="B297"/>
          <cell r="C297"/>
          <cell r="D297"/>
          <cell r="E297"/>
          <cell r="G297"/>
          <cell r="H297"/>
        </row>
        <row r="298">
          <cell r="B298"/>
          <cell r="C298"/>
          <cell r="D298"/>
          <cell r="E298"/>
          <cell r="G298"/>
          <cell r="H298"/>
        </row>
        <row r="299">
          <cell r="B299"/>
          <cell r="C299"/>
          <cell r="D299"/>
          <cell r="E299"/>
          <cell r="G299"/>
          <cell r="H299"/>
        </row>
        <row r="300">
          <cell r="B300"/>
          <cell r="C300"/>
          <cell r="D300"/>
          <cell r="E300"/>
          <cell r="G300"/>
          <cell r="H300"/>
        </row>
        <row r="301">
          <cell r="B301"/>
          <cell r="C301"/>
          <cell r="D301"/>
          <cell r="E301"/>
          <cell r="G301"/>
          <cell r="H301"/>
        </row>
        <row r="302">
          <cell r="B302"/>
          <cell r="C302"/>
          <cell r="D302"/>
          <cell r="E302"/>
          <cell r="G302"/>
          <cell r="H302"/>
        </row>
        <row r="303">
          <cell r="B303"/>
          <cell r="C303"/>
          <cell r="D303"/>
          <cell r="E303"/>
          <cell r="G303"/>
          <cell r="H303"/>
        </row>
        <row r="304">
          <cell r="B304"/>
          <cell r="C304"/>
          <cell r="D304"/>
          <cell r="E304"/>
          <cell r="G304"/>
          <cell r="H304"/>
        </row>
        <row r="305">
          <cell r="B305"/>
          <cell r="C305"/>
          <cell r="D305"/>
          <cell r="E305"/>
          <cell r="G305"/>
          <cell r="H305"/>
        </row>
        <row r="306">
          <cell r="B306"/>
          <cell r="C306"/>
          <cell r="D306"/>
          <cell r="E306"/>
          <cell r="G306"/>
          <cell r="H306"/>
        </row>
        <row r="307">
          <cell r="B307"/>
          <cell r="C307"/>
          <cell r="D307"/>
          <cell r="E307"/>
          <cell r="G307"/>
          <cell r="H307"/>
        </row>
        <row r="308">
          <cell r="B308"/>
          <cell r="C308"/>
          <cell r="D308"/>
          <cell r="E308"/>
          <cell r="G308"/>
          <cell r="H308"/>
        </row>
        <row r="309">
          <cell r="B309"/>
          <cell r="C309"/>
          <cell r="D309"/>
          <cell r="E309"/>
          <cell r="G309"/>
          <cell r="H309"/>
        </row>
        <row r="310">
          <cell r="B310"/>
          <cell r="C310"/>
          <cell r="D310"/>
          <cell r="E310"/>
          <cell r="G310"/>
          <cell r="H310"/>
        </row>
        <row r="311">
          <cell r="B311"/>
          <cell r="C311"/>
          <cell r="D311"/>
          <cell r="E311"/>
          <cell r="G311"/>
          <cell r="H311"/>
        </row>
        <row r="312">
          <cell r="B312"/>
          <cell r="C312"/>
          <cell r="D312"/>
          <cell r="E312"/>
          <cell r="G312"/>
          <cell r="H312"/>
        </row>
        <row r="313">
          <cell r="B313"/>
          <cell r="C313"/>
          <cell r="D313"/>
          <cell r="E313"/>
          <cell r="G313"/>
          <cell r="H313"/>
        </row>
        <row r="314">
          <cell r="B314"/>
          <cell r="C314"/>
          <cell r="D314"/>
          <cell r="E314"/>
          <cell r="G314"/>
          <cell r="H314"/>
        </row>
        <row r="315">
          <cell r="B315"/>
          <cell r="C315"/>
          <cell r="D315"/>
          <cell r="E315"/>
          <cell r="G315"/>
          <cell r="H315"/>
        </row>
        <row r="316">
          <cell r="B316"/>
          <cell r="C316"/>
          <cell r="D316"/>
          <cell r="E316"/>
          <cell r="G316"/>
          <cell r="H316"/>
        </row>
        <row r="317">
          <cell r="B317"/>
          <cell r="C317"/>
          <cell r="D317"/>
          <cell r="E317"/>
          <cell r="G317"/>
          <cell r="H317"/>
        </row>
        <row r="318">
          <cell r="B318"/>
          <cell r="C318"/>
          <cell r="D318"/>
          <cell r="E318"/>
          <cell r="G318"/>
          <cell r="H318"/>
        </row>
        <row r="319">
          <cell r="B319"/>
          <cell r="C319"/>
          <cell r="D319"/>
          <cell r="E319"/>
          <cell r="G319"/>
          <cell r="H319"/>
        </row>
        <row r="320">
          <cell r="B320"/>
          <cell r="C320"/>
          <cell r="D320"/>
          <cell r="E320"/>
          <cell r="G320"/>
          <cell r="H320"/>
        </row>
        <row r="321">
          <cell r="B321"/>
          <cell r="C321"/>
          <cell r="D321"/>
          <cell r="E321"/>
          <cell r="G321"/>
          <cell r="H321"/>
        </row>
        <row r="322">
          <cell r="B322"/>
          <cell r="C322"/>
          <cell r="D322"/>
          <cell r="E322"/>
          <cell r="G322"/>
          <cell r="H322"/>
        </row>
        <row r="323">
          <cell r="B323"/>
          <cell r="C323"/>
          <cell r="D323"/>
          <cell r="E323"/>
          <cell r="G323"/>
          <cell r="H323"/>
        </row>
        <row r="324">
          <cell r="B324"/>
          <cell r="C324"/>
          <cell r="D324"/>
          <cell r="E324"/>
          <cell r="G324"/>
          <cell r="H324"/>
        </row>
        <row r="325">
          <cell r="B325"/>
          <cell r="C325"/>
          <cell r="D325"/>
          <cell r="E325"/>
          <cell r="G325"/>
          <cell r="H325"/>
        </row>
        <row r="326">
          <cell r="B326"/>
          <cell r="C326"/>
          <cell r="D326"/>
          <cell r="E326"/>
          <cell r="G326"/>
          <cell r="H326"/>
        </row>
        <row r="327">
          <cell r="B327"/>
          <cell r="C327"/>
          <cell r="D327"/>
          <cell r="E327"/>
          <cell r="G327"/>
          <cell r="H327"/>
        </row>
        <row r="328">
          <cell r="B328"/>
          <cell r="C328"/>
          <cell r="D328"/>
          <cell r="E328"/>
          <cell r="G328"/>
          <cell r="H328"/>
        </row>
        <row r="329">
          <cell r="B329"/>
          <cell r="C329"/>
          <cell r="D329"/>
          <cell r="E329"/>
          <cell r="G329"/>
          <cell r="H329"/>
        </row>
        <row r="330">
          <cell r="B330"/>
          <cell r="C330"/>
          <cell r="D330"/>
          <cell r="E330"/>
          <cell r="G330"/>
          <cell r="H330"/>
        </row>
        <row r="331">
          <cell r="B331"/>
          <cell r="C331"/>
          <cell r="D331"/>
          <cell r="E331"/>
          <cell r="G331"/>
          <cell r="H331"/>
        </row>
        <row r="332">
          <cell r="B332"/>
          <cell r="C332"/>
          <cell r="D332"/>
          <cell r="E332"/>
          <cell r="G332"/>
          <cell r="H332"/>
        </row>
        <row r="333">
          <cell r="B333"/>
          <cell r="C333"/>
          <cell r="D333"/>
          <cell r="E333"/>
          <cell r="G333"/>
          <cell r="H333"/>
        </row>
        <row r="334">
          <cell r="B334"/>
          <cell r="C334"/>
          <cell r="D334"/>
          <cell r="E334"/>
          <cell r="G334"/>
          <cell r="H334"/>
        </row>
        <row r="335">
          <cell r="B335"/>
          <cell r="C335"/>
          <cell r="D335"/>
          <cell r="E335"/>
          <cell r="G335"/>
          <cell r="H335"/>
        </row>
        <row r="336">
          <cell r="B336"/>
          <cell r="C336"/>
          <cell r="D336"/>
          <cell r="E336"/>
          <cell r="G336"/>
          <cell r="H336"/>
        </row>
        <row r="337">
          <cell r="B337"/>
          <cell r="C337"/>
          <cell r="D337"/>
          <cell r="E337"/>
          <cell r="G337"/>
          <cell r="H337"/>
        </row>
        <row r="338">
          <cell r="B338"/>
          <cell r="C338"/>
          <cell r="D338"/>
          <cell r="E338"/>
          <cell r="G338"/>
          <cell r="H338"/>
        </row>
        <row r="339">
          <cell r="B339"/>
          <cell r="C339"/>
          <cell r="D339"/>
          <cell r="E339"/>
          <cell r="G339"/>
          <cell r="H339"/>
        </row>
        <row r="340">
          <cell r="B340"/>
          <cell r="C340"/>
          <cell r="D340"/>
          <cell r="E340"/>
          <cell r="G340"/>
          <cell r="H340"/>
        </row>
        <row r="341">
          <cell r="B341"/>
          <cell r="C341"/>
          <cell r="D341"/>
          <cell r="E341"/>
          <cell r="G341"/>
          <cell r="H341"/>
        </row>
        <row r="342">
          <cell r="B342"/>
          <cell r="C342"/>
          <cell r="D342"/>
          <cell r="E342"/>
          <cell r="G342"/>
          <cell r="H342"/>
        </row>
        <row r="343">
          <cell r="B343"/>
          <cell r="C343"/>
          <cell r="D343"/>
          <cell r="E343"/>
          <cell r="G343"/>
          <cell r="H343"/>
        </row>
        <row r="344">
          <cell r="B344"/>
          <cell r="C344"/>
          <cell r="D344"/>
          <cell r="E344"/>
          <cell r="G344"/>
          <cell r="H344"/>
        </row>
        <row r="345">
          <cell r="B345"/>
          <cell r="C345"/>
          <cell r="D345"/>
          <cell r="E345"/>
          <cell r="G345"/>
          <cell r="H345"/>
        </row>
        <row r="346">
          <cell r="B346"/>
          <cell r="C346"/>
          <cell r="D346"/>
          <cell r="E346"/>
          <cell r="G346"/>
          <cell r="H346"/>
        </row>
        <row r="347">
          <cell r="B347"/>
          <cell r="C347"/>
          <cell r="D347"/>
          <cell r="E347"/>
          <cell r="G347"/>
          <cell r="H347"/>
        </row>
        <row r="348">
          <cell r="B348"/>
          <cell r="C348"/>
          <cell r="D348"/>
          <cell r="E348"/>
          <cell r="G348"/>
          <cell r="H348"/>
        </row>
        <row r="349">
          <cell r="B349"/>
          <cell r="C349"/>
          <cell r="D349"/>
          <cell r="E349"/>
          <cell r="G349"/>
          <cell r="H349"/>
        </row>
        <row r="350">
          <cell r="B350"/>
          <cell r="C350"/>
          <cell r="D350"/>
          <cell r="E350"/>
          <cell r="G350"/>
          <cell r="H350"/>
        </row>
        <row r="351">
          <cell r="B351"/>
          <cell r="C351"/>
          <cell r="D351"/>
          <cell r="E351"/>
          <cell r="G351"/>
          <cell r="H351"/>
        </row>
        <row r="352">
          <cell r="B352"/>
          <cell r="C352"/>
          <cell r="D352"/>
          <cell r="E352"/>
          <cell r="G352"/>
          <cell r="H352"/>
        </row>
        <row r="353">
          <cell r="B353"/>
          <cell r="C353"/>
          <cell r="D353"/>
          <cell r="E353"/>
          <cell r="G353"/>
          <cell r="H353"/>
        </row>
        <row r="354">
          <cell r="B354"/>
          <cell r="C354"/>
          <cell r="D354"/>
          <cell r="E354"/>
          <cell r="G354"/>
          <cell r="H354"/>
        </row>
        <row r="355">
          <cell r="B355"/>
          <cell r="C355"/>
          <cell r="D355"/>
          <cell r="E355"/>
          <cell r="G355"/>
          <cell r="H355"/>
        </row>
        <row r="356">
          <cell r="B356"/>
          <cell r="C356"/>
          <cell r="D356"/>
          <cell r="E356"/>
          <cell r="G356"/>
          <cell r="H356"/>
        </row>
        <row r="357">
          <cell r="B357"/>
          <cell r="C357"/>
          <cell r="D357"/>
          <cell r="E357"/>
          <cell r="G357"/>
          <cell r="H357"/>
        </row>
        <row r="358">
          <cell r="B358"/>
          <cell r="C358"/>
          <cell r="D358"/>
          <cell r="E358"/>
          <cell r="G358"/>
          <cell r="H358"/>
        </row>
        <row r="359">
          <cell r="B359"/>
          <cell r="C359"/>
          <cell r="D359"/>
          <cell r="E359"/>
          <cell r="G359"/>
          <cell r="H359"/>
        </row>
        <row r="360">
          <cell r="B360"/>
          <cell r="C360"/>
          <cell r="D360"/>
          <cell r="E360"/>
          <cell r="G360"/>
          <cell r="H360"/>
        </row>
        <row r="361">
          <cell r="B361"/>
          <cell r="C361"/>
          <cell r="D361"/>
          <cell r="E361"/>
          <cell r="G361"/>
          <cell r="H361"/>
        </row>
        <row r="362">
          <cell r="B362"/>
          <cell r="C362"/>
          <cell r="D362"/>
          <cell r="E362"/>
          <cell r="G362"/>
          <cell r="H362"/>
        </row>
        <row r="363">
          <cell r="B363"/>
          <cell r="C363"/>
          <cell r="D363"/>
          <cell r="E363"/>
          <cell r="G363"/>
          <cell r="H363"/>
        </row>
        <row r="364">
          <cell r="B364"/>
          <cell r="C364"/>
          <cell r="D364"/>
          <cell r="E364"/>
          <cell r="G364"/>
          <cell r="H364"/>
        </row>
        <row r="365">
          <cell r="B365"/>
          <cell r="C365"/>
          <cell r="D365"/>
          <cell r="E365"/>
          <cell r="G365"/>
          <cell r="H365"/>
        </row>
        <row r="366">
          <cell r="B366"/>
          <cell r="C366"/>
          <cell r="D366"/>
          <cell r="E366"/>
          <cell r="G366"/>
          <cell r="H366"/>
        </row>
        <row r="367">
          <cell r="B367"/>
          <cell r="C367"/>
          <cell r="D367"/>
          <cell r="E367"/>
          <cell r="G367"/>
          <cell r="H367"/>
        </row>
        <row r="368">
          <cell r="B368"/>
          <cell r="C368"/>
          <cell r="D368"/>
          <cell r="E368"/>
          <cell r="G368"/>
          <cell r="H368"/>
        </row>
        <row r="369">
          <cell r="B369"/>
          <cell r="C369"/>
          <cell r="D369"/>
          <cell r="E369"/>
          <cell r="G369"/>
          <cell r="H369"/>
        </row>
        <row r="370">
          <cell r="B370"/>
          <cell r="C370"/>
          <cell r="D370"/>
          <cell r="E370"/>
          <cell r="G370"/>
          <cell r="H370"/>
        </row>
        <row r="371">
          <cell r="B371"/>
          <cell r="C371"/>
          <cell r="D371"/>
          <cell r="E371"/>
          <cell r="G371"/>
          <cell r="H371"/>
        </row>
        <row r="372">
          <cell r="B372"/>
          <cell r="C372"/>
          <cell r="D372"/>
          <cell r="E372"/>
          <cell r="G372"/>
          <cell r="H372"/>
        </row>
        <row r="373">
          <cell r="B373"/>
          <cell r="C373"/>
          <cell r="D373"/>
          <cell r="E373"/>
          <cell r="G373"/>
          <cell r="H373"/>
        </row>
        <row r="374">
          <cell r="B374"/>
          <cell r="C374"/>
          <cell r="D374"/>
          <cell r="E374"/>
          <cell r="G374"/>
          <cell r="H374"/>
        </row>
        <row r="375">
          <cell r="B375"/>
          <cell r="C375"/>
          <cell r="D375"/>
          <cell r="E375"/>
          <cell r="G375"/>
          <cell r="H375"/>
        </row>
        <row r="376">
          <cell r="B376"/>
          <cell r="C376"/>
          <cell r="D376"/>
          <cell r="E376"/>
          <cell r="G376"/>
          <cell r="H376"/>
        </row>
        <row r="377">
          <cell r="B377"/>
          <cell r="C377"/>
          <cell r="D377"/>
          <cell r="E377"/>
          <cell r="G377"/>
          <cell r="H377"/>
        </row>
        <row r="378">
          <cell r="B378"/>
          <cell r="C378"/>
          <cell r="D378"/>
          <cell r="E378"/>
          <cell r="G378"/>
          <cell r="H378"/>
        </row>
        <row r="379">
          <cell r="B379"/>
          <cell r="C379"/>
          <cell r="D379"/>
          <cell r="E379"/>
          <cell r="G379"/>
          <cell r="H379"/>
        </row>
        <row r="380">
          <cell r="B380"/>
          <cell r="C380"/>
          <cell r="D380"/>
          <cell r="E380"/>
          <cell r="G380"/>
          <cell r="H380"/>
        </row>
        <row r="381">
          <cell r="B381"/>
          <cell r="C381"/>
          <cell r="D381"/>
          <cell r="E381"/>
          <cell r="G381"/>
          <cell r="H381"/>
        </row>
        <row r="382">
          <cell r="B382"/>
          <cell r="C382"/>
          <cell r="D382"/>
          <cell r="E382"/>
          <cell r="G382"/>
          <cell r="H382"/>
        </row>
        <row r="383">
          <cell r="B383"/>
          <cell r="C383"/>
          <cell r="D383"/>
          <cell r="E383"/>
          <cell r="G383"/>
          <cell r="H383"/>
        </row>
        <row r="384">
          <cell r="B384"/>
          <cell r="C384"/>
          <cell r="D384"/>
          <cell r="E384"/>
          <cell r="G384"/>
          <cell r="H384"/>
        </row>
        <row r="385">
          <cell r="B385"/>
          <cell r="C385"/>
          <cell r="D385"/>
          <cell r="E385"/>
          <cell r="G385"/>
          <cell r="H385"/>
        </row>
        <row r="386">
          <cell r="B386"/>
          <cell r="C386"/>
          <cell r="D386"/>
          <cell r="E386"/>
          <cell r="G386"/>
          <cell r="H386"/>
        </row>
        <row r="387">
          <cell r="B387"/>
          <cell r="C387"/>
          <cell r="D387"/>
          <cell r="E387"/>
          <cell r="G387"/>
          <cell r="H387"/>
        </row>
        <row r="388">
          <cell r="B388"/>
          <cell r="C388"/>
          <cell r="D388"/>
          <cell r="E388"/>
          <cell r="G388"/>
          <cell r="H388"/>
        </row>
        <row r="389">
          <cell r="B389"/>
          <cell r="C389"/>
          <cell r="D389"/>
          <cell r="E389"/>
          <cell r="G389"/>
          <cell r="H389"/>
        </row>
        <row r="390">
          <cell r="B390"/>
          <cell r="C390"/>
          <cell r="D390"/>
          <cell r="E390"/>
          <cell r="G390"/>
          <cell r="H390"/>
        </row>
        <row r="391">
          <cell r="B391"/>
          <cell r="C391"/>
          <cell r="D391"/>
          <cell r="E391"/>
          <cell r="G391"/>
          <cell r="H391"/>
        </row>
        <row r="392">
          <cell r="B392"/>
          <cell r="C392"/>
          <cell r="D392"/>
          <cell r="E392"/>
          <cell r="G392"/>
          <cell r="H392"/>
        </row>
        <row r="393">
          <cell r="B393"/>
          <cell r="C393"/>
          <cell r="D393"/>
          <cell r="E393"/>
          <cell r="G393"/>
          <cell r="H393"/>
        </row>
        <row r="394">
          <cell r="B394"/>
          <cell r="C394"/>
          <cell r="D394"/>
          <cell r="E394"/>
          <cell r="G394"/>
          <cell r="H394"/>
        </row>
        <row r="395">
          <cell r="B395"/>
          <cell r="C395"/>
          <cell r="D395"/>
          <cell r="E395"/>
          <cell r="G395"/>
          <cell r="H395"/>
        </row>
        <row r="396">
          <cell r="B396"/>
          <cell r="C396"/>
          <cell r="D396"/>
          <cell r="E396"/>
          <cell r="G396"/>
          <cell r="H396"/>
        </row>
        <row r="397">
          <cell r="B397"/>
          <cell r="C397"/>
          <cell r="D397"/>
          <cell r="E397"/>
          <cell r="G397"/>
          <cell r="H397"/>
        </row>
        <row r="398">
          <cell r="B398"/>
          <cell r="C398"/>
          <cell r="D398"/>
          <cell r="E398"/>
          <cell r="G398"/>
          <cell r="H398"/>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300CD-6AB7-47FD-AA03-6E0C17AB28B3}">
  <dimension ref="A1:N37"/>
  <sheetViews>
    <sheetView showGridLines="0" tabSelected="1" view="pageBreakPreview" zoomScaleSheetLayoutView="100" workbookViewId="0">
      <selection activeCell="B37" sqref="B37"/>
    </sheetView>
  </sheetViews>
  <sheetFormatPr defaultRowHeight="16.5"/>
  <cols>
    <col min="1" max="1" width="13.85546875" style="1" customWidth="1"/>
    <col min="2" max="2" width="12.5703125" style="1" customWidth="1"/>
    <col min="3" max="3" width="9.140625" style="1"/>
    <col min="4" max="4" width="9.7109375" style="1" customWidth="1"/>
    <col min="5" max="5" width="39.5703125" style="1" customWidth="1"/>
    <col min="6" max="256" width="9.140625" style="1"/>
    <col min="257" max="257" width="13.85546875" style="1" customWidth="1"/>
    <col min="258" max="258" width="12.5703125" style="1" customWidth="1"/>
    <col min="259" max="259" width="9.140625" style="1"/>
    <col min="260" max="260" width="9.7109375" style="1" customWidth="1"/>
    <col min="261" max="261" width="39.5703125" style="1" customWidth="1"/>
    <col min="262" max="512" width="9.140625" style="1"/>
    <col min="513" max="513" width="13.85546875" style="1" customWidth="1"/>
    <col min="514" max="514" width="12.5703125" style="1" customWidth="1"/>
    <col min="515" max="515" width="9.140625" style="1"/>
    <col min="516" max="516" width="9.7109375" style="1" customWidth="1"/>
    <col min="517" max="517" width="39.5703125" style="1" customWidth="1"/>
    <col min="518" max="768" width="9.140625" style="1"/>
    <col min="769" max="769" width="13.85546875" style="1" customWidth="1"/>
    <col min="770" max="770" width="12.5703125" style="1" customWidth="1"/>
    <col min="771" max="771" width="9.140625" style="1"/>
    <col min="772" max="772" width="9.7109375" style="1" customWidth="1"/>
    <col min="773" max="773" width="39.5703125" style="1" customWidth="1"/>
    <col min="774" max="1024" width="9.140625" style="1"/>
    <col min="1025" max="1025" width="13.85546875" style="1" customWidth="1"/>
    <col min="1026" max="1026" width="12.5703125" style="1" customWidth="1"/>
    <col min="1027" max="1027" width="9.140625" style="1"/>
    <col min="1028" max="1028" width="9.7109375" style="1" customWidth="1"/>
    <col min="1029" max="1029" width="39.5703125" style="1" customWidth="1"/>
    <col min="1030" max="1280" width="9.140625" style="1"/>
    <col min="1281" max="1281" width="13.85546875" style="1" customWidth="1"/>
    <col min="1282" max="1282" width="12.5703125" style="1" customWidth="1"/>
    <col min="1283" max="1283" width="9.140625" style="1"/>
    <col min="1284" max="1284" width="9.7109375" style="1" customWidth="1"/>
    <col min="1285" max="1285" width="39.5703125" style="1" customWidth="1"/>
    <col min="1286" max="1536" width="9.140625" style="1"/>
    <col min="1537" max="1537" width="13.85546875" style="1" customWidth="1"/>
    <col min="1538" max="1538" width="12.5703125" style="1" customWidth="1"/>
    <col min="1539" max="1539" width="9.140625" style="1"/>
    <col min="1540" max="1540" width="9.7109375" style="1" customWidth="1"/>
    <col min="1541" max="1541" width="39.5703125" style="1" customWidth="1"/>
    <col min="1542" max="1792" width="9.140625" style="1"/>
    <col min="1793" max="1793" width="13.85546875" style="1" customWidth="1"/>
    <col min="1794" max="1794" width="12.5703125" style="1" customWidth="1"/>
    <col min="1795" max="1795" width="9.140625" style="1"/>
    <col min="1796" max="1796" width="9.7109375" style="1" customWidth="1"/>
    <col min="1797" max="1797" width="39.5703125" style="1" customWidth="1"/>
    <col min="1798" max="2048" width="9.140625" style="1"/>
    <col min="2049" max="2049" width="13.85546875" style="1" customWidth="1"/>
    <col min="2050" max="2050" width="12.5703125" style="1" customWidth="1"/>
    <col min="2051" max="2051" width="9.140625" style="1"/>
    <col min="2052" max="2052" width="9.7109375" style="1" customWidth="1"/>
    <col min="2053" max="2053" width="39.5703125" style="1" customWidth="1"/>
    <col min="2054" max="2304" width="9.140625" style="1"/>
    <col min="2305" max="2305" width="13.85546875" style="1" customWidth="1"/>
    <col min="2306" max="2306" width="12.5703125" style="1" customWidth="1"/>
    <col min="2307" max="2307" width="9.140625" style="1"/>
    <col min="2308" max="2308" width="9.7109375" style="1" customWidth="1"/>
    <col min="2309" max="2309" width="39.5703125" style="1" customWidth="1"/>
    <col min="2310" max="2560" width="9.140625" style="1"/>
    <col min="2561" max="2561" width="13.85546875" style="1" customWidth="1"/>
    <col min="2562" max="2562" width="12.5703125" style="1" customWidth="1"/>
    <col min="2563" max="2563" width="9.140625" style="1"/>
    <col min="2564" max="2564" width="9.7109375" style="1" customWidth="1"/>
    <col min="2565" max="2565" width="39.5703125" style="1" customWidth="1"/>
    <col min="2566" max="2816" width="9.140625" style="1"/>
    <col min="2817" max="2817" width="13.85546875" style="1" customWidth="1"/>
    <col min="2818" max="2818" width="12.5703125" style="1" customWidth="1"/>
    <col min="2819" max="2819" width="9.140625" style="1"/>
    <col min="2820" max="2820" width="9.7109375" style="1" customWidth="1"/>
    <col min="2821" max="2821" width="39.5703125" style="1" customWidth="1"/>
    <col min="2822" max="3072" width="9.140625" style="1"/>
    <col min="3073" max="3073" width="13.85546875" style="1" customWidth="1"/>
    <col min="3074" max="3074" width="12.5703125" style="1" customWidth="1"/>
    <col min="3075" max="3075" width="9.140625" style="1"/>
    <col min="3076" max="3076" width="9.7109375" style="1" customWidth="1"/>
    <col min="3077" max="3077" width="39.5703125" style="1" customWidth="1"/>
    <col min="3078" max="3328" width="9.140625" style="1"/>
    <col min="3329" max="3329" width="13.85546875" style="1" customWidth="1"/>
    <col min="3330" max="3330" width="12.5703125" style="1" customWidth="1"/>
    <col min="3331" max="3331" width="9.140625" style="1"/>
    <col min="3332" max="3332" width="9.7109375" style="1" customWidth="1"/>
    <col min="3333" max="3333" width="39.5703125" style="1" customWidth="1"/>
    <col min="3334" max="3584" width="9.140625" style="1"/>
    <col min="3585" max="3585" width="13.85546875" style="1" customWidth="1"/>
    <col min="3586" max="3586" width="12.5703125" style="1" customWidth="1"/>
    <col min="3587" max="3587" width="9.140625" style="1"/>
    <col min="3588" max="3588" width="9.7109375" style="1" customWidth="1"/>
    <col min="3589" max="3589" width="39.5703125" style="1" customWidth="1"/>
    <col min="3590" max="3840" width="9.140625" style="1"/>
    <col min="3841" max="3841" width="13.85546875" style="1" customWidth="1"/>
    <col min="3842" max="3842" width="12.5703125" style="1" customWidth="1"/>
    <col min="3843" max="3843" width="9.140625" style="1"/>
    <col min="3844" max="3844" width="9.7109375" style="1" customWidth="1"/>
    <col min="3845" max="3845" width="39.5703125" style="1" customWidth="1"/>
    <col min="3846" max="4096" width="9.140625" style="1"/>
    <col min="4097" max="4097" width="13.85546875" style="1" customWidth="1"/>
    <col min="4098" max="4098" width="12.5703125" style="1" customWidth="1"/>
    <col min="4099" max="4099" width="9.140625" style="1"/>
    <col min="4100" max="4100" width="9.7109375" style="1" customWidth="1"/>
    <col min="4101" max="4101" width="39.5703125" style="1" customWidth="1"/>
    <col min="4102" max="4352" width="9.140625" style="1"/>
    <col min="4353" max="4353" width="13.85546875" style="1" customWidth="1"/>
    <col min="4354" max="4354" width="12.5703125" style="1" customWidth="1"/>
    <col min="4355" max="4355" width="9.140625" style="1"/>
    <col min="4356" max="4356" width="9.7109375" style="1" customWidth="1"/>
    <col min="4357" max="4357" width="39.5703125" style="1" customWidth="1"/>
    <col min="4358" max="4608" width="9.140625" style="1"/>
    <col min="4609" max="4609" width="13.85546875" style="1" customWidth="1"/>
    <col min="4610" max="4610" width="12.5703125" style="1" customWidth="1"/>
    <col min="4611" max="4611" width="9.140625" style="1"/>
    <col min="4612" max="4612" width="9.7109375" style="1" customWidth="1"/>
    <col min="4613" max="4613" width="39.5703125" style="1" customWidth="1"/>
    <col min="4614" max="4864" width="9.140625" style="1"/>
    <col min="4865" max="4865" width="13.85546875" style="1" customWidth="1"/>
    <col min="4866" max="4866" width="12.5703125" style="1" customWidth="1"/>
    <col min="4867" max="4867" width="9.140625" style="1"/>
    <col min="4868" max="4868" width="9.7109375" style="1" customWidth="1"/>
    <col min="4869" max="4869" width="39.5703125" style="1" customWidth="1"/>
    <col min="4870" max="5120" width="9.140625" style="1"/>
    <col min="5121" max="5121" width="13.85546875" style="1" customWidth="1"/>
    <col min="5122" max="5122" width="12.5703125" style="1" customWidth="1"/>
    <col min="5123" max="5123" width="9.140625" style="1"/>
    <col min="5124" max="5124" width="9.7109375" style="1" customWidth="1"/>
    <col min="5125" max="5125" width="39.5703125" style="1" customWidth="1"/>
    <col min="5126" max="5376" width="9.140625" style="1"/>
    <col min="5377" max="5377" width="13.85546875" style="1" customWidth="1"/>
    <col min="5378" max="5378" width="12.5703125" style="1" customWidth="1"/>
    <col min="5379" max="5379" width="9.140625" style="1"/>
    <col min="5380" max="5380" width="9.7109375" style="1" customWidth="1"/>
    <col min="5381" max="5381" width="39.5703125" style="1" customWidth="1"/>
    <col min="5382" max="5632" width="9.140625" style="1"/>
    <col min="5633" max="5633" width="13.85546875" style="1" customWidth="1"/>
    <col min="5634" max="5634" width="12.5703125" style="1" customWidth="1"/>
    <col min="5635" max="5635" width="9.140625" style="1"/>
    <col min="5636" max="5636" width="9.7109375" style="1" customWidth="1"/>
    <col min="5637" max="5637" width="39.5703125" style="1" customWidth="1"/>
    <col min="5638" max="5888" width="9.140625" style="1"/>
    <col min="5889" max="5889" width="13.85546875" style="1" customWidth="1"/>
    <col min="5890" max="5890" width="12.5703125" style="1" customWidth="1"/>
    <col min="5891" max="5891" width="9.140625" style="1"/>
    <col min="5892" max="5892" width="9.7109375" style="1" customWidth="1"/>
    <col min="5893" max="5893" width="39.5703125" style="1" customWidth="1"/>
    <col min="5894" max="6144" width="9.140625" style="1"/>
    <col min="6145" max="6145" width="13.85546875" style="1" customWidth="1"/>
    <col min="6146" max="6146" width="12.5703125" style="1" customWidth="1"/>
    <col min="6147" max="6147" width="9.140625" style="1"/>
    <col min="6148" max="6148" width="9.7109375" style="1" customWidth="1"/>
    <col min="6149" max="6149" width="39.5703125" style="1" customWidth="1"/>
    <col min="6150" max="6400" width="9.140625" style="1"/>
    <col min="6401" max="6401" width="13.85546875" style="1" customWidth="1"/>
    <col min="6402" max="6402" width="12.5703125" style="1" customWidth="1"/>
    <col min="6403" max="6403" width="9.140625" style="1"/>
    <col min="6404" max="6404" width="9.7109375" style="1" customWidth="1"/>
    <col min="6405" max="6405" width="39.5703125" style="1" customWidth="1"/>
    <col min="6406" max="6656" width="9.140625" style="1"/>
    <col min="6657" max="6657" width="13.85546875" style="1" customWidth="1"/>
    <col min="6658" max="6658" width="12.5703125" style="1" customWidth="1"/>
    <col min="6659" max="6659" width="9.140625" style="1"/>
    <col min="6660" max="6660" width="9.7109375" style="1" customWidth="1"/>
    <col min="6661" max="6661" width="39.5703125" style="1" customWidth="1"/>
    <col min="6662" max="6912" width="9.140625" style="1"/>
    <col min="6913" max="6913" width="13.85546875" style="1" customWidth="1"/>
    <col min="6914" max="6914" width="12.5703125" style="1" customWidth="1"/>
    <col min="6915" max="6915" width="9.140625" style="1"/>
    <col min="6916" max="6916" width="9.7109375" style="1" customWidth="1"/>
    <col min="6917" max="6917" width="39.5703125" style="1" customWidth="1"/>
    <col min="6918" max="7168" width="9.140625" style="1"/>
    <col min="7169" max="7169" width="13.85546875" style="1" customWidth="1"/>
    <col min="7170" max="7170" width="12.5703125" style="1" customWidth="1"/>
    <col min="7171" max="7171" width="9.140625" style="1"/>
    <col min="7172" max="7172" width="9.7109375" style="1" customWidth="1"/>
    <col min="7173" max="7173" width="39.5703125" style="1" customWidth="1"/>
    <col min="7174" max="7424" width="9.140625" style="1"/>
    <col min="7425" max="7425" width="13.85546875" style="1" customWidth="1"/>
    <col min="7426" max="7426" width="12.5703125" style="1" customWidth="1"/>
    <col min="7427" max="7427" width="9.140625" style="1"/>
    <col min="7428" max="7428" width="9.7109375" style="1" customWidth="1"/>
    <col min="7429" max="7429" width="39.5703125" style="1" customWidth="1"/>
    <col min="7430" max="7680" width="9.140625" style="1"/>
    <col min="7681" max="7681" width="13.85546875" style="1" customWidth="1"/>
    <col min="7682" max="7682" width="12.5703125" style="1" customWidth="1"/>
    <col min="7683" max="7683" width="9.140625" style="1"/>
    <col min="7684" max="7684" width="9.7109375" style="1" customWidth="1"/>
    <col min="7685" max="7685" width="39.5703125" style="1" customWidth="1"/>
    <col min="7686" max="7936" width="9.140625" style="1"/>
    <col min="7937" max="7937" width="13.85546875" style="1" customWidth="1"/>
    <col min="7938" max="7938" width="12.5703125" style="1" customWidth="1"/>
    <col min="7939" max="7939" width="9.140625" style="1"/>
    <col min="7940" max="7940" width="9.7109375" style="1" customWidth="1"/>
    <col min="7941" max="7941" width="39.5703125" style="1" customWidth="1"/>
    <col min="7942" max="8192" width="9.140625" style="1"/>
    <col min="8193" max="8193" width="13.85546875" style="1" customWidth="1"/>
    <col min="8194" max="8194" width="12.5703125" style="1" customWidth="1"/>
    <col min="8195" max="8195" width="9.140625" style="1"/>
    <col min="8196" max="8196" width="9.7109375" style="1" customWidth="1"/>
    <col min="8197" max="8197" width="39.5703125" style="1" customWidth="1"/>
    <col min="8198" max="8448" width="9.140625" style="1"/>
    <col min="8449" max="8449" width="13.85546875" style="1" customWidth="1"/>
    <col min="8450" max="8450" width="12.5703125" style="1" customWidth="1"/>
    <col min="8451" max="8451" width="9.140625" style="1"/>
    <col min="8452" max="8452" width="9.7109375" style="1" customWidth="1"/>
    <col min="8453" max="8453" width="39.5703125" style="1" customWidth="1"/>
    <col min="8454" max="8704" width="9.140625" style="1"/>
    <col min="8705" max="8705" width="13.85546875" style="1" customWidth="1"/>
    <col min="8706" max="8706" width="12.5703125" style="1" customWidth="1"/>
    <col min="8707" max="8707" width="9.140625" style="1"/>
    <col min="8708" max="8708" width="9.7109375" style="1" customWidth="1"/>
    <col min="8709" max="8709" width="39.5703125" style="1" customWidth="1"/>
    <col min="8710" max="8960" width="9.140625" style="1"/>
    <col min="8961" max="8961" width="13.85546875" style="1" customWidth="1"/>
    <col min="8962" max="8962" width="12.5703125" style="1" customWidth="1"/>
    <col min="8963" max="8963" width="9.140625" style="1"/>
    <col min="8964" max="8964" width="9.7109375" style="1" customWidth="1"/>
    <col min="8965" max="8965" width="39.5703125" style="1" customWidth="1"/>
    <col min="8966" max="9216" width="9.140625" style="1"/>
    <col min="9217" max="9217" width="13.85546875" style="1" customWidth="1"/>
    <col min="9218" max="9218" width="12.5703125" style="1" customWidth="1"/>
    <col min="9219" max="9219" width="9.140625" style="1"/>
    <col min="9220" max="9220" width="9.7109375" style="1" customWidth="1"/>
    <col min="9221" max="9221" width="39.5703125" style="1" customWidth="1"/>
    <col min="9222" max="9472" width="9.140625" style="1"/>
    <col min="9473" max="9473" width="13.85546875" style="1" customWidth="1"/>
    <col min="9474" max="9474" width="12.5703125" style="1" customWidth="1"/>
    <col min="9475" max="9475" width="9.140625" style="1"/>
    <col min="9476" max="9476" width="9.7109375" style="1" customWidth="1"/>
    <col min="9477" max="9477" width="39.5703125" style="1" customWidth="1"/>
    <col min="9478" max="9728" width="9.140625" style="1"/>
    <col min="9729" max="9729" width="13.85546875" style="1" customWidth="1"/>
    <col min="9730" max="9730" width="12.5703125" style="1" customWidth="1"/>
    <col min="9731" max="9731" width="9.140625" style="1"/>
    <col min="9732" max="9732" width="9.7109375" style="1" customWidth="1"/>
    <col min="9733" max="9733" width="39.5703125" style="1" customWidth="1"/>
    <col min="9734" max="9984" width="9.140625" style="1"/>
    <col min="9985" max="9985" width="13.85546875" style="1" customWidth="1"/>
    <col min="9986" max="9986" width="12.5703125" style="1" customWidth="1"/>
    <col min="9987" max="9987" width="9.140625" style="1"/>
    <col min="9988" max="9988" width="9.7109375" style="1" customWidth="1"/>
    <col min="9989" max="9989" width="39.5703125" style="1" customWidth="1"/>
    <col min="9990" max="10240" width="9.140625" style="1"/>
    <col min="10241" max="10241" width="13.85546875" style="1" customWidth="1"/>
    <col min="10242" max="10242" width="12.5703125" style="1" customWidth="1"/>
    <col min="10243" max="10243" width="9.140625" style="1"/>
    <col min="10244" max="10244" width="9.7109375" style="1" customWidth="1"/>
    <col min="10245" max="10245" width="39.5703125" style="1" customWidth="1"/>
    <col min="10246" max="10496" width="9.140625" style="1"/>
    <col min="10497" max="10497" width="13.85546875" style="1" customWidth="1"/>
    <col min="10498" max="10498" width="12.5703125" style="1" customWidth="1"/>
    <col min="10499" max="10499" width="9.140625" style="1"/>
    <col min="10500" max="10500" width="9.7109375" style="1" customWidth="1"/>
    <col min="10501" max="10501" width="39.5703125" style="1" customWidth="1"/>
    <col min="10502" max="10752" width="9.140625" style="1"/>
    <col min="10753" max="10753" width="13.85546875" style="1" customWidth="1"/>
    <col min="10754" max="10754" width="12.5703125" style="1" customWidth="1"/>
    <col min="10755" max="10755" width="9.140625" style="1"/>
    <col min="10756" max="10756" width="9.7109375" style="1" customWidth="1"/>
    <col min="10757" max="10757" width="39.5703125" style="1" customWidth="1"/>
    <col min="10758" max="11008" width="9.140625" style="1"/>
    <col min="11009" max="11009" width="13.85546875" style="1" customWidth="1"/>
    <col min="11010" max="11010" width="12.5703125" style="1" customWidth="1"/>
    <col min="11011" max="11011" width="9.140625" style="1"/>
    <col min="11012" max="11012" width="9.7109375" style="1" customWidth="1"/>
    <col min="11013" max="11013" width="39.5703125" style="1" customWidth="1"/>
    <col min="11014" max="11264" width="9.140625" style="1"/>
    <col min="11265" max="11265" width="13.85546875" style="1" customWidth="1"/>
    <col min="11266" max="11266" width="12.5703125" style="1" customWidth="1"/>
    <col min="11267" max="11267" width="9.140625" style="1"/>
    <col min="11268" max="11268" width="9.7109375" style="1" customWidth="1"/>
    <col min="11269" max="11269" width="39.5703125" style="1" customWidth="1"/>
    <col min="11270" max="11520" width="9.140625" style="1"/>
    <col min="11521" max="11521" width="13.85546875" style="1" customWidth="1"/>
    <col min="11522" max="11522" width="12.5703125" style="1" customWidth="1"/>
    <col min="11523" max="11523" width="9.140625" style="1"/>
    <col min="11524" max="11524" width="9.7109375" style="1" customWidth="1"/>
    <col min="11525" max="11525" width="39.5703125" style="1" customWidth="1"/>
    <col min="11526" max="11776" width="9.140625" style="1"/>
    <col min="11777" max="11777" width="13.85546875" style="1" customWidth="1"/>
    <col min="11778" max="11778" width="12.5703125" style="1" customWidth="1"/>
    <col min="11779" max="11779" width="9.140625" style="1"/>
    <col min="11780" max="11780" width="9.7109375" style="1" customWidth="1"/>
    <col min="11781" max="11781" width="39.5703125" style="1" customWidth="1"/>
    <col min="11782" max="12032" width="9.140625" style="1"/>
    <col min="12033" max="12033" width="13.85546875" style="1" customWidth="1"/>
    <col min="12034" max="12034" width="12.5703125" style="1" customWidth="1"/>
    <col min="12035" max="12035" width="9.140625" style="1"/>
    <col min="12036" max="12036" width="9.7109375" style="1" customWidth="1"/>
    <col min="12037" max="12037" width="39.5703125" style="1" customWidth="1"/>
    <col min="12038" max="12288" width="9.140625" style="1"/>
    <col min="12289" max="12289" width="13.85546875" style="1" customWidth="1"/>
    <col min="12290" max="12290" width="12.5703125" style="1" customWidth="1"/>
    <col min="12291" max="12291" width="9.140625" style="1"/>
    <col min="12292" max="12292" width="9.7109375" style="1" customWidth="1"/>
    <col min="12293" max="12293" width="39.5703125" style="1" customWidth="1"/>
    <col min="12294" max="12544" width="9.140625" style="1"/>
    <col min="12545" max="12545" width="13.85546875" style="1" customWidth="1"/>
    <col min="12546" max="12546" width="12.5703125" style="1" customWidth="1"/>
    <col min="12547" max="12547" width="9.140625" style="1"/>
    <col min="12548" max="12548" width="9.7109375" style="1" customWidth="1"/>
    <col min="12549" max="12549" width="39.5703125" style="1" customWidth="1"/>
    <col min="12550" max="12800" width="9.140625" style="1"/>
    <col min="12801" max="12801" width="13.85546875" style="1" customWidth="1"/>
    <col min="12802" max="12802" width="12.5703125" style="1" customWidth="1"/>
    <col min="12803" max="12803" width="9.140625" style="1"/>
    <col min="12804" max="12804" width="9.7109375" style="1" customWidth="1"/>
    <col min="12805" max="12805" width="39.5703125" style="1" customWidth="1"/>
    <col min="12806" max="13056" width="9.140625" style="1"/>
    <col min="13057" max="13057" width="13.85546875" style="1" customWidth="1"/>
    <col min="13058" max="13058" width="12.5703125" style="1" customWidth="1"/>
    <col min="13059" max="13059" width="9.140625" style="1"/>
    <col min="13060" max="13060" width="9.7109375" style="1" customWidth="1"/>
    <col min="13061" max="13061" width="39.5703125" style="1" customWidth="1"/>
    <col min="13062" max="13312" width="9.140625" style="1"/>
    <col min="13313" max="13313" width="13.85546875" style="1" customWidth="1"/>
    <col min="13314" max="13314" width="12.5703125" style="1" customWidth="1"/>
    <col min="13315" max="13315" width="9.140625" style="1"/>
    <col min="13316" max="13316" width="9.7109375" style="1" customWidth="1"/>
    <col min="13317" max="13317" width="39.5703125" style="1" customWidth="1"/>
    <col min="13318" max="13568" width="9.140625" style="1"/>
    <col min="13569" max="13569" width="13.85546875" style="1" customWidth="1"/>
    <col min="13570" max="13570" width="12.5703125" style="1" customWidth="1"/>
    <col min="13571" max="13571" width="9.140625" style="1"/>
    <col min="13572" max="13572" width="9.7109375" style="1" customWidth="1"/>
    <col min="13573" max="13573" width="39.5703125" style="1" customWidth="1"/>
    <col min="13574" max="13824" width="9.140625" style="1"/>
    <col min="13825" max="13825" width="13.85546875" style="1" customWidth="1"/>
    <col min="13826" max="13826" width="12.5703125" style="1" customWidth="1"/>
    <col min="13827" max="13827" width="9.140625" style="1"/>
    <col min="13828" max="13828" width="9.7109375" style="1" customWidth="1"/>
    <col min="13829" max="13829" width="39.5703125" style="1" customWidth="1"/>
    <col min="13830" max="14080" width="9.140625" style="1"/>
    <col min="14081" max="14081" width="13.85546875" style="1" customWidth="1"/>
    <col min="14082" max="14082" width="12.5703125" style="1" customWidth="1"/>
    <col min="14083" max="14083" width="9.140625" style="1"/>
    <col min="14084" max="14084" width="9.7109375" style="1" customWidth="1"/>
    <col min="14085" max="14085" width="39.5703125" style="1" customWidth="1"/>
    <col min="14086" max="14336" width="9.140625" style="1"/>
    <col min="14337" max="14337" width="13.85546875" style="1" customWidth="1"/>
    <col min="14338" max="14338" width="12.5703125" style="1" customWidth="1"/>
    <col min="14339" max="14339" width="9.140625" style="1"/>
    <col min="14340" max="14340" width="9.7109375" style="1" customWidth="1"/>
    <col min="14341" max="14341" width="39.5703125" style="1" customWidth="1"/>
    <col min="14342" max="14592" width="9.140625" style="1"/>
    <col min="14593" max="14593" width="13.85546875" style="1" customWidth="1"/>
    <col min="14594" max="14594" width="12.5703125" style="1" customWidth="1"/>
    <col min="14595" max="14595" width="9.140625" style="1"/>
    <col min="14596" max="14596" width="9.7109375" style="1" customWidth="1"/>
    <col min="14597" max="14597" width="39.5703125" style="1" customWidth="1"/>
    <col min="14598" max="14848" width="9.140625" style="1"/>
    <col min="14849" max="14849" width="13.85546875" style="1" customWidth="1"/>
    <col min="14850" max="14850" width="12.5703125" style="1" customWidth="1"/>
    <col min="14851" max="14851" width="9.140625" style="1"/>
    <col min="14852" max="14852" width="9.7109375" style="1" customWidth="1"/>
    <col min="14853" max="14853" width="39.5703125" style="1" customWidth="1"/>
    <col min="14854" max="15104" width="9.140625" style="1"/>
    <col min="15105" max="15105" width="13.85546875" style="1" customWidth="1"/>
    <col min="15106" max="15106" width="12.5703125" style="1" customWidth="1"/>
    <col min="15107" max="15107" width="9.140625" style="1"/>
    <col min="15108" max="15108" width="9.7109375" style="1" customWidth="1"/>
    <col min="15109" max="15109" width="39.5703125" style="1" customWidth="1"/>
    <col min="15110" max="15360" width="9.140625" style="1"/>
    <col min="15361" max="15361" width="13.85546875" style="1" customWidth="1"/>
    <col min="15362" max="15362" width="12.5703125" style="1" customWidth="1"/>
    <col min="15363" max="15363" width="9.140625" style="1"/>
    <col min="15364" max="15364" width="9.7109375" style="1" customWidth="1"/>
    <col min="15365" max="15365" width="39.5703125" style="1" customWidth="1"/>
    <col min="15366" max="15616" width="9.140625" style="1"/>
    <col min="15617" max="15617" width="13.85546875" style="1" customWidth="1"/>
    <col min="15618" max="15618" width="12.5703125" style="1" customWidth="1"/>
    <col min="15619" max="15619" width="9.140625" style="1"/>
    <col min="15620" max="15620" width="9.7109375" style="1" customWidth="1"/>
    <col min="15621" max="15621" width="39.5703125" style="1" customWidth="1"/>
    <col min="15622" max="15872" width="9.140625" style="1"/>
    <col min="15873" max="15873" width="13.85546875" style="1" customWidth="1"/>
    <col min="15874" max="15874" width="12.5703125" style="1" customWidth="1"/>
    <col min="15875" max="15875" width="9.140625" style="1"/>
    <col min="15876" max="15876" width="9.7109375" style="1" customWidth="1"/>
    <col min="15877" max="15877" width="39.5703125" style="1" customWidth="1"/>
    <col min="15878" max="16128" width="9.140625" style="1"/>
    <col min="16129" max="16129" width="13.85546875" style="1" customWidth="1"/>
    <col min="16130" max="16130" width="12.5703125" style="1" customWidth="1"/>
    <col min="16131" max="16131" width="9.140625" style="1"/>
    <col min="16132" max="16132" width="9.7109375" style="1" customWidth="1"/>
    <col min="16133" max="16133" width="39.5703125" style="1" customWidth="1"/>
    <col min="16134" max="16384" width="9.140625" style="1"/>
  </cols>
  <sheetData>
    <row r="1" spans="1:14" ht="17.25" thickBot="1"/>
    <row r="2" spans="1:14">
      <c r="A2" s="717" t="s">
        <v>2474</v>
      </c>
      <c r="B2" s="718"/>
      <c r="C2" s="718"/>
      <c r="D2" s="718"/>
      <c r="E2" s="719"/>
    </row>
    <row r="3" spans="1:14" ht="17.25" thickBot="1">
      <c r="A3" s="720"/>
      <c r="B3" s="721"/>
      <c r="C3" s="721"/>
      <c r="D3" s="721"/>
      <c r="E3" s="722"/>
    </row>
    <row r="4" spans="1:14" ht="19.5" customHeight="1">
      <c r="A4" s="2"/>
      <c r="B4" s="2"/>
      <c r="C4" s="2"/>
      <c r="D4" s="2"/>
      <c r="E4" s="2"/>
    </row>
    <row r="5" spans="1:14">
      <c r="K5" s="723"/>
      <c r="L5" s="723"/>
      <c r="M5" s="723"/>
      <c r="N5" s="723"/>
    </row>
    <row r="6" spans="1:14">
      <c r="A6" s="3" t="s">
        <v>0</v>
      </c>
      <c r="B6" s="4" t="s">
        <v>1</v>
      </c>
      <c r="C6" s="4"/>
      <c r="D6" s="4"/>
      <c r="E6" s="5"/>
      <c r="K6" s="723"/>
      <c r="L6" s="723"/>
      <c r="M6" s="723"/>
      <c r="N6" s="723"/>
    </row>
    <row r="7" spans="1:14">
      <c r="A7" s="6"/>
      <c r="B7" s="7" t="s">
        <v>2</v>
      </c>
      <c r="C7" s="7"/>
      <c r="D7" s="7"/>
      <c r="E7" s="8"/>
      <c r="K7" s="723"/>
      <c r="L7" s="723"/>
      <c r="M7" s="723"/>
      <c r="N7" s="723"/>
    </row>
    <row r="8" spans="1:14">
      <c r="A8" s="9"/>
      <c r="B8" s="10" t="s">
        <v>3</v>
      </c>
      <c r="C8" s="10"/>
      <c r="D8" s="10"/>
      <c r="E8" s="11"/>
    </row>
    <row r="9" spans="1:14">
      <c r="B9" s="7"/>
      <c r="C9" s="7"/>
      <c r="D9" s="7"/>
      <c r="E9" s="7"/>
      <c r="K9" s="724"/>
      <c r="L9" s="724"/>
      <c r="M9" s="724"/>
      <c r="N9" s="724"/>
    </row>
    <row r="10" spans="1:14" ht="10.5" customHeight="1"/>
    <row r="11" spans="1:14" ht="35.25" customHeight="1">
      <c r="A11" s="12" t="s">
        <v>4</v>
      </c>
      <c r="B11" s="714" t="s">
        <v>2284</v>
      </c>
      <c r="C11" s="714"/>
      <c r="D11" s="714"/>
      <c r="E11" s="715"/>
      <c r="K11" s="716"/>
      <c r="L11" s="716"/>
      <c r="M11" s="716"/>
      <c r="N11" s="716"/>
    </row>
    <row r="12" spans="1:14">
      <c r="A12" s="13"/>
      <c r="B12" s="14"/>
      <c r="C12" s="14"/>
      <c r="D12" s="14"/>
      <c r="E12" s="14"/>
    </row>
    <row r="13" spans="1:14">
      <c r="K13" s="723"/>
      <c r="L13" s="723"/>
      <c r="M13" s="723"/>
      <c r="N13" s="723"/>
    </row>
    <row r="14" spans="1:14">
      <c r="A14" s="15" t="s">
        <v>5</v>
      </c>
      <c r="B14" s="725" t="s">
        <v>2285</v>
      </c>
      <c r="C14" s="725"/>
      <c r="D14" s="725"/>
      <c r="E14" s="726"/>
      <c r="K14" s="723"/>
      <c r="L14" s="723"/>
      <c r="M14" s="723"/>
      <c r="N14" s="723"/>
    </row>
    <row r="15" spans="1:14">
      <c r="B15" s="7"/>
      <c r="C15" s="7"/>
      <c r="D15" s="7"/>
      <c r="E15" s="7"/>
      <c r="K15" s="723"/>
      <c r="L15" s="723"/>
      <c r="M15" s="723"/>
      <c r="N15" s="723"/>
    </row>
    <row r="16" spans="1:14">
      <c r="B16" s="7"/>
      <c r="C16" s="7"/>
      <c r="D16" s="7"/>
      <c r="E16" s="7"/>
      <c r="K16" s="16"/>
      <c r="L16" s="16"/>
      <c r="M16" s="16"/>
      <c r="N16" s="16"/>
    </row>
    <row r="17" spans="1:14">
      <c r="A17" s="15" t="s">
        <v>6</v>
      </c>
      <c r="B17" s="725" t="s">
        <v>7</v>
      </c>
      <c r="C17" s="725"/>
      <c r="D17" s="725"/>
      <c r="E17" s="726"/>
      <c r="K17" s="723"/>
      <c r="L17" s="723"/>
      <c r="M17" s="723"/>
      <c r="N17" s="723"/>
    </row>
    <row r="18" spans="1:14" ht="18" customHeight="1">
      <c r="B18" s="7"/>
      <c r="C18" s="7"/>
      <c r="D18" s="7"/>
      <c r="E18" s="7"/>
      <c r="K18" s="16"/>
      <c r="L18" s="16"/>
      <c r="M18" s="16"/>
      <c r="N18" s="16"/>
    </row>
    <row r="19" spans="1:14">
      <c r="B19" s="17"/>
    </row>
    <row r="20" spans="1:14">
      <c r="A20" s="3" t="s">
        <v>8</v>
      </c>
      <c r="B20" s="18" t="s">
        <v>9</v>
      </c>
      <c r="C20" s="19"/>
      <c r="D20" s="19"/>
      <c r="E20" s="20"/>
    </row>
    <row r="21" spans="1:14">
      <c r="A21" s="6"/>
      <c r="B21" s="18" t="s">
        <v>10</v>
      </c>
      <c r="E21" s="21"/>
    </row>
    <row r="22" spans="1:14">
      <c r="A22" s="9"/>
      <c r="B22" s="22" t="s">
        <v>11</v>
      </c>
      <c r="C22" s="17"/>
      <c r="D22" s="17"/>
      <c r="E22" s="23"/>
    </row>
    <row r="23" spans="1:14">
      <c r="B23" s="24"/>
    </row>
    <row r="24" spans="1:14">
      <c r="B24" s="24"/>
    </row>
    <row r="25" spans="1:14" ht="33">
      <c r="A25" s="25" t="s">
        <v>12</v>
      </c>
      <c r="B25" s="26" t="s">
        <v>13</v>
      </c>
      <c r="C25" s="27"/>
      <c r="D25" s="27"/>
      <c r="E25" s="28"/>
    </row>
    <row r="26" spans="1:14">
      <c r="B26" s="24"/>
    </row>
    <row r="27" spans="1:14">
      <c r="B27" s="24"/>
    </row>
    <row r="28" spans="1:14">
      <c r="A28" s="15" t="s">
        <v>14</v>
      </c>
      <c r="B28" s="29" t="s">
        <v>15</v>
      </c>
      <c r="C28" s="30"/>
      <c r="D28" s="30"/>
      <c r="E28" s="31"/>
    </row>
    <row r="29" spans="1:14">
      <c r="B29" s="24"/>
    </row>
    <row r="31" spans="1:14">
      <c r="A31" s="15" t="s">
        <v>16</v>
      </c>
      <c r="B31" s="32" t="s">
        <v>17</v>
      </c>
      <c r="C31" s="33"/>
      <c r="D31" s="27"/>
      <c r="E31" s="28"/>
    </row>
    <row r="32" spans="1:14">
      <c r="B32" s="34"/>
      <c r="C32" s="7"/>
    </row>
    <row r="35" spans="2:2">
      <c r="B35" s="24" t="s">
        <v>18</v>
      </c>
    </row>
    <row r="36" spans="2:2">
      <c r="B36" s="35"/>
    </row>
    <row r="37" spans="2:2">
      <c r="B37" s="35"/>
    </row>
  </sheetData>
  <sheetProtection selectLockedCells="1" selectUnlockedCells="1"/>
  <mergeCells count="13">
    <mergeCell ref="K13:N13"/>
    <mergeCell ref="B14:E14"/>
    <mergeCell ref="K14:N14"/>
    <mergeCell ref="K15:N15"/>
    <mergeCell ref="B17:E17"/>
    <mergeCell ref="K17:N17"/>
    <mergeCell ref="B11:E11"/>
    <mergeCell ref="K11:N11"/>
    <mergeCell ref="A2:E3"/>
    <mergeCell ref="K5:N5"/>
    <mergeCell ref="K6:N6"/>
    <mergeCell ref="K7:N7"/>
    <mergeCell ref="K9:N9"/>
  </mergeCells>
  <pageMargins left="0.98425196850393704" right="0.59055118110236227" top="0.74803149606299213" bottom="0.74803149606299213" header="0.51181102362204722" footer="0.5118110236220472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1CAC7-4015-46C5-B088-40198A7668A1}">
  <sheetPr>
    <tabColor rgb="FFFFFF00"/>
  </sheetPr>
  <dimension ref="A1:J75"/>
  <sheetViews>
    <sheetView view="pageBreakPreview" zoomScaleSheetLayoutView="100" workbookViewId="0">
      <selection activeCell="D19" sqref="D19"/>
    </sheetView>
  </sheetViews>
  <sheetFormatPr defaultRowHeight="16.5"/>
  <cols>
    <col min="1" max="1" width="7.140625" style="48" customWidth="1"/>
    <col min="2" max="2" width="39.42578125" style="117" customWidth="1"/>
    <col min="3" max="3" width="8.28515625" style="1" customWidth="1"/>
    <col min="4" max="4" width="11" style="1" customWidth="1"/>
    <col min="5" max="5" width="11.85546875" style="1" customWidth="1"/>
    <col min="6" max="6" width="12.5703125" style="1" customWidth="1"/>
    <col min="7" max="7" width="22.7109375" style="1" hidden="1" customWidth="1"/>
    <col min="8" max="8" width="22.5703125" style="1" hidden="1" customWidth="1"/>
    <col min="9" max="9" width="0" style="1" hidden="1" customWidth="1"/>
    <col min="10" max="10" width="16" style="1" hidden="1" customWidth="1"/>
    <col min="11" max="11" width="7.140625" style="1" customWidth="1"/>
    <col min="12" max="256" width="9.140625" style="1"/>
    <col min="257" max="257" width="7.140625" style="1" customWidth="1"/>
    <col min="258" max="258" width="39.42578125" style="1" customWidth="1"/>
    <col min="259" max="259" width="8.28515625" style="1" customWidth="1"/>
    <col min="260" max="260" width="11" style="1" customWidth="1"/>
    <col min="261" max="261" width="11.85546875" style="1" customWidth="1"/>
    <col min="262" max="262" width="12.5703125" style="1" customWidth="1"/>
    <col min="263" max="266" width="9.140625" style="1"/>
    <col min="267" max="267" width="7.140625" style="1" customWidth="1"/>
    <col min="268" max="512" width="9.140625" style="1"/>
    <col min="513" max="513" width="7.140625" style="1" customWidth="1"/>
    <col min="514" max="514" width="39.42578125" style="1" customWidth="1"/>
    <col min="515" max="515" width="8.28515625" style="1" customWidth="1"/>
    <col min="516" max="516" width="11" style="1" customWidth="1"/>
    <col min="517" max="517" width="11.85546875" style="1" customWidth="1"/>
    <col min="518" max="518" width="12.5703125" style="1" customWidth="1"/>
    <col min="519" max="522" width="9.140625" style="1"/>
    <col min="523" max="523" width="7.140625" style="1" customWidth="1"/>
    <col min="524" max="768" width="9.140625" style="1"/>
    <col min="769" max="769" width="7.140625" style="1" customWidth="1"/>
    <col min="770" max="770" width="39.42578125" style="1" customWidth="1"/>
    <col min="771" max="771" width="8.28515625" style="1" customWidth="1"/>
    <col min="772" max="772" width="11" style="1" customWidth="1"/>
    <col min="773" max="773" width="11.85546875" style="1" customWidth="1"/>
    <col min="774" max="774" width="12.5703125" style="1" customWidth="1"/>
    <col min="775" max="778" width="9.140625" style="1"/>
    <col min="779" max="779" width="7.140625" style="1" customWidth="1"/>
    <col min="780" max="1024" width="9.140625" style="1"/>
    <col min="1025" max="1025" width="7.140625" style="1" customWidth="1"/>
    <col min="1026" max="1026" width="39.42578125" style="1" customWidth="1"/>
    <col min="1027" max="1027" width="8.28515625" style="1" customWidth="1"/>
    <col min="1028" max="1028" width="11" style="1" customWidth="1"/>
    <col min="1029" max="1029" width="11.85546875" style="1" customWidth="1"/>
    <col min="1030" max="1030" width="12.5703125" style="1" customWidth="1"/>
    <col min="1031" max="1034" width="9.140625" style="1"/>
    <col min="1035" max="1035" width="7.140625" style="1" customWidth="1"/>
    <col min="1036" max="1280" width="9.140625" style="1"/>
    <col min="1281" max="1281" width="7.140625" style="1" customWidth="1"/>
    <col min="1282" max="1282" width="39.42578125" style="1" customWidth="1"/>
    <col min="1283" max="1283" width="8.28515625" style="1" customWidth="1"/>
    <col min="1284" max="1284" width="11" style="1" customWidth="1"/>
    <col min="1285" max="1285" width="11.85546875" style="1" customWidth="1"/>
    <col min="1286" max="1286" width="12.5703125" style="1" customWidth="1"/>
    <col min="1287" max="1290" width="9.140625" style="1"/>
    <col min="1291" max="1291" width="7.140625" style="1" customWidth="1"/>
    <col min="1292" max="1536" width="9.140625" style="1"/>
    <col min="1537" max="1537" width="7.140625" style="1" customWidth="1"/>
    <col min="1538" max="1538" width="39.42578125" style="1" customWidth="1"/>
    <col min="1539" max="1539" width="8.28515625" style="1" customWidth="1"/>
    <col min="1540" max="1540" width="11" style="1" customWidth="1"/>
    <col min="1541" max="1541" width="11.85546875" style="1" customWidth="1"/>
    <col min="1542" max="1542" width="12.5703125" style="1" customWidth="1"/>
    <col min="1543" max="1546" width="9.140625" style="1"/>
    <col min="1547" max="1547" width="7.140625" style="1" customWidth="1"/>
    <col min="1548" max="1792" width="9.140625" style="1"/>
    <col min="1793" max="1793" width="7.140625" style="1" customWidth="1"/>
    <col min="1794" max="1794" width="39.42578125" style="1" customWidth="1"/>
    <col min="1795" max="1795" width="8.28515625" style="1" customWidth="1"/>
    <col min="1796" max="1796" width="11" style="1" customWidth="1"/>
    <col min="1797" max="1797" width="11.85546875" style="1" customWidth="1"/>
    <col min="1798" max="1798" width="12.5703125" style="1" customWidth="1"/>
    <col min="1799" max="1802" width="9.140625" style="1"/>
    <col min="1803" max="1803" width="7.140625" style="1" customWidth="1"/>
    <col min="1804" max="2048" width="9.140625" style="1"/>
    <col min="2049" max="2049" width="7.140625" style="1" customWidth="1"/>
    <col min="2050" max="2050" width="39.42578125" style="1" customWidth="1"/>
    <col min="2051" max="2051" width="8.28515625" style="1" customWidth="1"/>
    <col min="2052" max="2052" width="11" style="1" customWidth="1"/>
    <col min="2053" max="2053" width="11.85546875" style="1" customWidth="1"/>
    <col min="2054" max="2054" width="12.5703125" style="1" customWidth="1"/>
    <col min="2055" max="2058" width="9.140625" style="1"/>
    <col min="2059" max="2059" width="7.140625" style="1" customWidth="1"/>
    <col min="2060" max="2304" width="9.140625" style="1"/>
    <col min="2305" max="2305" width="7.140625" style="1" customWidth="1"/>
    <col min="2306" max="2306" width="39.42578125" style="1" customWidth="1"/>
    <col min="2307" max="2307" width="8.28515625" style="1" customWidth="1"/>
    <col min="2308" max="2308" width="11" style="1" customWidth="1"/>
    <col min="2309" max="2309" width="11.85546875" style="1" customWidth="1"/>
    <col min="2310" max="2310" width="12.5703125" style="1" customWidth="1"/>
    <col min="2311" max="2314" width="9.140625" style="1"/>
    <col min="2315" max="2315" width="7.140625" style="1" customWidth="1"/>
    <col min="2316" max="2560" width="9.140625" style="1"/>
    <col min="2561" max="2561" width="7.140625" style="1" customWidth="1"/>
    <col min="2562" max="2562" width="39.42578125" style="1" customWidth="1"/>
    <col min="2563" max="2563" width="8.28515625" style="1" customWidth="1"/>
    <col min="2564" max="2564" width="11" style="1" customWidth="1"/>
    <col min="2565" max="2565" width="11.85546875" style="1" customWidth="1"/>
    <col min="2566" max="2566" width="12.5703125" style="1" customWidth="1"/>
    <col min="2567" max="2570" width="9.140625" style="1"/>
    <col min="2571" max="2571" width="7.140625" style="1" customWidth="1"/>
    <col min="2572" max="2816" width="9.140625" style="1"/>
    <col min="2817" max="2817" width="7.140625" style="1" customWidth="1"/>
    <col min="2818" max="2818" width="39.42578125" style="1" customWidth="1"/>
    <col min="2819" max="2819" width="8.28515625" style="1" customWidth="1"/>
    <col min="2820" max="2820" width="11" style="1" customWidth="1"/>
    <col min="2821" max="2821" width="11.85546875" style="1" customWidth="1"/>
    <col min="2822" max="2822" width="12.5703125" style="1" customWidth="1"/>
    <col min="2823" max="2826" width="9.140625" style="1"/>
    <col min="2827" max="2827" width="7.140625" style="1" customWidth="1"/>
    <col min="2828" max="3072" width="9.140625" style="1"/>
    <col min="3073" max="3073" width="7.140625" style="1" customWidth="1"/>
    <col min="3074" max="3074" width="39.42578125" style="1" customWidth="1"/>
    <col min="3075" max="3075" width="8.28515625" style="1" customWidth="1"/>
    <col min="3076" max="3076" width="11" style="1" customWidth="1"/>
    <col min="3077" max="3077" width="11.85546875" style="1" customWidth="1"/>
    <col min="3078" max="3078" width="12.5703125" style="1" customWidth="1"/>
    <col min="3079" max="3082" width="9.140625" style="1"/>
    <col min="3083" max="3083" width="7.140625" style="1" customWidth="1"/>
    <col min="3084" max="3328" width="9.140625" style="1"/>
    <col min="3329" max="3329" width="7.140625" style="1" customWidth="1"/>
    <col min="3330" max="3330" width="39.42578125" style="1" customWidth="1"/>
    <col min="3331" max="3331" width="8.28515625" style="1" customWidth="1"/>
    <col min="3332" max="3332" width="11" style="1" customWidth="1"/>
    <col min="3333" max="3333" width="11.85546875" style="1" customWidth="1"/>
    <col min="3334" max="3334" width="12.5703125" style="1" customWidth="1"/>
    <col min="3335" max="3338" width="9.140625" style="1"/>
    <col min="3339" max="3339" width="7.140625" style="1" customWidth="1"/>
    <col min="3340" max="3584" width="9.140625" style="1"/>
    <col min="3585" max="3585" width="7.140625" style="1" customWidth="1"/>
    <col min="3586" max="3586" width="39.42578125" style="1" customWidth="1"/>
    <col min="3587" max="3587" width="8.28515625" style="1" customWidth="1"/>
    <col min="3588" max="3588" width="11" style="1" customWidth="1"/>
    <col min="3589" max="3589" width="11.85546875" style="1" customWidth="1"/>
    <col min="3590" max="3590" width="12.5703125" style="1" customWidth="1"/>
    <col min="3591" max="3594" width="9.140625" style="1"/>
    <col min="3595" max="3595" width="7.140625" style="1" customWidth="1"/>
    <col min="3596" max="3840" width="9.140625" style="1"/>
    <col min="3841" max="3841" width="7.140625" style="1" customWidth="1"/>
    <col min="3842" max="3842" width="39.42578125" style="1" customWidth="1"/>
    <col min="3843" max="3843" width="8.28515625" style="1" customWidth="1"/>
    <col min="3844" max="3844" width="11" style="1" customWidth="1"/>
    <col min="3845" max="3845" width="11.85546875" style="1" customWidth="1"/>
    <col min="3846" max="3846" width="12.5703125" style="1" customWidth="1"/>
    <col min="3847" max="3850" width="9.140625" style="1"/>
    <col min="3851" max="3851" width="7.140625" style="1" customWidth="1"/>
    <col min="3852" max="4096" width="9.140625" style="1"/>
    <col min="4097" max="4097" width="7.140625" style="1" customWidth="1"/>
    <col min="4098" max="4098" width="39.42578125" style="1" customWidth="1"/>
    <col min="4099" max="4099" width="8.28515625" style="1" customWidth="1"/>
    <col min="4100" max="4100" width="11" style="1" customWidth="1"/>
    <col min="4101" max="4101" width="11.85546875" style="1" customWidth="1"/>
    <col min="4102" max="4102" width="12.5703125" style="1" customWidth="1"/>
    <col min="4103" max="4106" width="9.140625" style="1"/>
    <col min="4107" max="4107" width="7.140625" style="1" customWidth="1"/>
    <col min="4108" max="4352" width="9.140625" style="1"/>
    <col min="4353" max="4353" width="7.140625" style="1" customWidth="1"/>
    <col min="4354" max="4354" width="39.42578125" style="1" customWidth="1"/>
    <col min="4355" max="4355" width="8.28515625" style="1" customWidth="1"/>
    <col min="4356" max="4356" width="11" style="1" customWidth="1"/>
    <col min="4357" max="4357" width="11.85546875" style="1" customWidth="1"/>
    <col min="4358" max="4358" width="12.5703125" style="1" customWidth="1"/>
    <col min="4359" max="4362" width="9.140625" style="1"/>
    <col min="4363" max="4363" width="7.140625" style="1" customWidth="1"/>
    <col min="4364" max="4608" width="9.140625" style="1"/>
    <col min="4609" max="4609" width="7.140625" style="1" customWidth="1"/>
    <col min="4610" max="4610" width="39.42578125" style="1" customWidth="1"/>
    <col min="4611" max="4611" width="8.28515625" style="1" customWidth="1"/>
    <col min="4612" max="4612" width="11" style="1" customWidth="1"/>
    <col min="4613" max="4613" width="11.85546875" style="1" customWidth="1"/>
    <col min="4614" max="4614" width="12.5703125" style="1" customWidth="1"/>
    <col min="4615" max="4618" width="9.140625" style="1"/>
    <col min="4619" max="4619" width="7.140625" style="1" customWidth="1"/>
    <col min="4620" max="4864" width="9.140625" style="1"/>
    <col min="4865" max="4865" width="7.140625" style="1" customWidth="1"/>
    <col min="4866" max="4866" width="39.42578125" style="1" customWidth="1"/>
    <col min="4867" max="4867" width="8.28515625" style="1" customWidth="1"/>
    <col min="4868" max="4868" width="11" style="1" customWidth="1"/>
    <col min="4869" max="4869" width="11.85546875" style="1" customWidth="1"/>
    <col min="4870" max="4870" width="12.5703125" style="1" customWidth="1"/>
    <col min="4871" max="4874" width="9.140625" style="1"/>
    <col min="4875" max="4875" width="7.140625" style="1" customWidth="1"/>
    <col min="4876" max="5120" width="9.140625" style="1"/>
    <col min="5121" max="5121" width="7.140625" style="1" customWidth="1"/>
    <col min="5122" max="5122" width="39.42578125" style="1" customWidth="1"/>
    <col min="5123" max="5123" width="8.28515625" style="1" customWidth="1"/>
    <col min="5124" max="5124" width="11" style="1" customWidth="1"/>
    <col min="5125" max="5125" width="11.85546875" style="1" customWidth="1"/>
    <col min="5126" max="5126" width="12.5703125" style="1" customWidth="1"/>
    <col min="5127" max="5130" width="9.140625" style="1"/>
    <col min="5131" max="5131" width="7.140625" style="1" customWidth="1"/>
    <col min="5132" max="5376" width="9.140625" style="1"/>
    <col min="5377" max="5377" width="7.140625" style="1" customWidth="1"/>
    <col min="5378" max="5378" width="39.42578125" style="1" customWidth="1"/>
    <col min="5379" max="5379" width="8.28515625" style="1" customWidth="1"/>
    <col min="5380" max="5380" width="11" style="1" customWidth="1"/>
    <col min="5381" max="5381" width="11.85546875" style="1" customWidth="1"/>
    <col min="5382" max="5382" width="12.5703125" style="1" customWidth="1"/>
    <col min="5383" max="5386" width="9.140625" style="1"/>
    <col min="5387" max="5387" width="7.140625" style="1" customWidth="1"/>
    <col min="5388" max="5632" width="9.140625" style="1"/>
    <col min="5633" max="5633" width="7.140625" style="1" customWidth="1"/>
    <col min="5634" max="5634" width="39.42578125" style="1" customWidth="1"/>
    <col min="5635" max="5635" width="8.28515625" style="1" customWidth="1"/>
    <col min="5636" max="5636" width="11" style="1" customWidth="1"/>
    <col min="5637" max="5637" width="11.85546875" style="1" customWidth="1"/>
    <col min="5638" max="5638" width="12.5703125" style="1" customWidth="1"/>
    <col min="5639" max="5642" width="9.140625" style="1"/>
    <col min="5643" max="5643" width="7.140625" style="1" customWidth="1"/>
    <col min="5644" max="5888" width="9.140625" style="1"/>
    <col min="5889" max="5889" width="7.140625" style="1" customWidth="1"/>
    <col min="5890" max="5890" width="39.42578125" style="1" customWidth="1"/>
    <col min="5891" max="5891" width="8.28515625" style="1" customWidth="1"/>
    <col min="5892" max="5892" width="11" style="1" customWidth="1"/>
    <col min="5893" max="5893" width="11.85546875" style="1" customWidth="1"/>
    <col min="5894" max="5894" width="12.5703125" style="1" customWidth="1"/>
    <col min="5895" max="5898" width="9.140625" style="1"/>
    <col min="5899" max="5899" width="7.140625" style="1" customWidth="1"/>
    <col min="5900" max="6144" width="9.140625" style="1"/>
    <col min="6145" max="6145" width="7.140625" style="1" customWidth="1"/>
    <col min="6146" max="6146" width="39.42578125" style="1" customWidth="1"/>
    <col min="6147" max="6147" width="8.28515625" style="1" customWidth="1"/>
    <col min="6148" max="6148" width="11" style="1" customWidth="1"/>
    <col min="6149" max="6149" width="11.85546875" style="1" customWidth="1"/>
    <col min="6150" max="6150" width="12.5703125" style="1" customWidth="1"/>
    <col min="6151" max="6154" width="9.140625" style="1"/>
    <col min="6155" max="6155" width="7.140625" style="1" customWidth="1"/>
    <col min="6156" max="6400" width="9.140625" style="1"/>
    <col min="6401" max="6401" width="7.140625" style="1" customWidth="1"/>
    <col min="6402" max="6402" width="39.42578125" style="1" customWidth="1"/>
    <col min="6403" max="6403" width="8.28515625" style="1" customWidth="1"/>
    <col min="6404" max="6404" width="11" style="1" customWidth="1"/>
    <col min="6405" max="6405" width="11.85546875" style="1" customWidth="1"/>
    <col min="6406" max="6406" width="12.5703125" style="1" customWidth="1"/>
    <col min="6407" max="6410" width="9.140625" style="1"/>
    <col min="6411" max="6411" width="7.140625" style="1" customWidth="1"/>
    <col min="6412" max="6656" width="9.140625" style="1"/>
    <col min="6657" max="6657" width="7.140625" style="1" customWidth="1"/>
    <col min="6658" max="6658" width="39.42578125" style="1" customWidth="1"/>
    <col min="6659" max="6659" width="8.28515625" style="1" customWidth="1"/>
    <col min="6660" max="6660" width="11" style="1" customWidth="1"/>
    <col min="6661" max="6661" width="11.85546875" style="1" customWidth="1"/>
    <col min="6662" max="6662" width="12.5703125" style="1" customWidth="1"/>
    <col min="6663" max="6666" width="9.140625" style="1"/>
    <col min="6667" max="6667" width="7.140625" style="1" customWidth="1"/>
    <col min="6668" max="6912" width="9.140625" style="1"/>
    <col min="6913" max="6913" width="7.140625" style="1" customWidth="1"/>
    <col min="6914" max="6914" width="39.42578125" style="1" customWidth="1"/>
    <col min="6915" max="6915" width="8.28515625" style="1" customWidth="1"/>
    <col min="6916" max="6916" width="11" style="1" customWidth="1"/>
    <col min="6917" max="6917" width="11.85546875" style="1" customWidth="1"/>
    <col min="6918" max="6918" width="12.5703125" style="1" customWidth="1"/>
    <col min="6919" max="6922" width="9.140625" style="1"/>
    <col min="6923" max="6923" width="7.140625" style="1" customWidth="1"/>
    <col min="6924" max="7168" width="9.140625" style="1"/>
    <col min="7169" max="7169" width="7.140625" style="1" customWidth="1"/>
    <col min="7170" max="7170" width="39.42578125" style="1" customWidth="1"/>
    <col min="7171" max="7171" width="8.28515625" style="1" customWidth="1"/>
    <col min="7172" max="7172" width="11" style="1" customWidth="1"/>
    <col min="7173" max="7173" width="11.85546875" style="1" customWidth="1"/>
    <col min="7174" max="7174" width="12.5703125" style="1" customWidth="1"/>
    <col min="7175" max="7178" width="9.140625" style="1"/>
    <col min="7179" max="7179" width="7.140625" style="1" customWidth="1"/>
    <col min="7180" max="7424" width="9.140625" style="1"/>
    <col min="7425" max="7425" width="7.140625" style="1" customWidth="1"/>
    <col min="7426" max="7426" width="39.42578125" style="1" customWidth="1"/>
    <col min="7427" max="7427" width="8.28515625" style="1" customWidth="1"/>
    <col min="7428" max="7428" width="11" style="1" customWidth="1"/>
    <col min="7429" max="7429" width="11.85546875" style="1" customWidth="1"/>
    <col min="7430" max="7430" width="12.5703125" style="1" customWidth="1"/>
    <col min="7431" max="7434" width="9.140625" style="1"/>
    <col min="7435" max="7435" width="7.140625" style="1" customWidth="1"/>
    <col min="7436" max="7680" width="9.140625" style="1"/>
    <col min="7681" max="7681" width="7.140625" style="1" customWidth="1"/>
    <col min="7682" max="7682" width="39.42578125" style="1" customWidth="1"/>
    <col min="7683" max="7683" width="8.28515625" style="1" customWidth="1"/>
    <col min="7684" max="7684" width="11" style="1" customWidth="1"/>
    <col min="7685" max="7685" width="11.85546875" style="1" customWidth="1"/>
    <col min="7686" max="7686" width="12.5703125" style="1" customWidth="1"/>
    <col min="7687" max="7690" width="9.140625" style="1"/>
    <col min="7691" max="7691" width="7.140625" style="1" customWidth="1"/>
    <col min="7692" max="7936" width="9.140625" style="1"/>
    <col min="7937" max="7937" width="7.140625" style="1" customWidth="1"/>
    <col min="7938" max="7938" width="39.42578125" style="1" customWidth="1"/>
    <col min="7939" max="7939" width="8.28515625" style="1" customWidth="1"/>
    <col min="7940" max="7940" width="11" style="1" customWidth="1"/>
    <col min="7941" max="7941" width="11.85546875" style="1" customWidth="1"/>
    <col min="7942" max="7942" width="12.5703125" style="1" customWidth="1"/>
    <col min="7943" max="7946" width="9.140625" style="1"/>
    <col min="7947" max="7947" width="7.140625" style="1" customWidth="1"/>
    <col min="7948" max="8192" width="9.140625" style="1"/>
    <col min="8193" max="8193" width="7.140625" style="1" customWidth="1"/>
    <col min="8194" max="8194" width="39.42578125" style="1" customWidth="1"/>
    <col min="8195" max="8195" width="8.28515625" style="1" customWidth="1"/>
    <col min="8196" max="8196" width="11" style="1" customWidth="1"/>
    <col min="8197" max="8197" width="11.85546875" style="1" customWidth="1"/>
    <col min="8198" max="8198" width="12.5703125" style="1" customWidth="1"/>
    <col min="8199" max="8202" width="9.140625" style="1"/>
    <col min="8203" max="8203" width="7.140625" style="1" customWidth="1"/>
    <col min="8204" max="8448" width="9.140625" style="1"/>
    <col min="8449" max="8449" width="7.140625" style="1" customWidth="1"/>
    <col min="8450" max="8450" width="39.42578125" style="1" customWidth="1"/>
    <col min="8451" max="8451" width="8.28515625" style="1" customWidth="1"/>
    <col min="8452" max="8452" width="11" style="1" customWidth="1"/>
    <col min="8453" max="8453" width="11.85546875" style="1" customWidth="1"/>
    <col min="8454" max="8454" width="12.5703125" style="1" customWidth="1"/>
    <col min="8455" max="8458" width="9.140625" style="1"/>
    <col min="8459" max="8459" width="7.140625" style="1" customWidth="1"/>
    <col min="8460" max="8704" width="9.140625" style="1"/>
    <col min="8705" max="8705" width="7.140625" style="1" customWidth="1"/>
    <col min="8706" max="8706" width="39.42578125" style="1" customWidth="1"/>
    <col min="8707" max="8707" width="8.28515625" style="1" customWidth="1"/>
    <col min="8708" max="8708" width="11" style="1" customWidth="1"/>
    <col min="8709" max="8709" width="11.85546875" style="1" customWidth="1"/>
    <col min="8710" max="8710" width="12.5703125" style="1" customWidth="1"/>
    <col min="8711" max="8714" width="9.140625" style="1"/>
    <col min="8715" max="8715" width="7.140625" style="1" customWidth="1"/>
    <col min="8716" max="8960" width="9.140625" style="1"/>
    <col min="8961" max="8961" width="7.140625" style="1" customWidth="1"/>
    <col min="8962" max="8962" width="39.42578125" style="1" customWidth="1"/>
    <col min="8963" max="8963" width="8.28515625" style="1" customWidth="1"/>
    <col min="8964" max="8964" width="11" style="1" customWidth="1"/>
    <col min="8965" max="8965" width="11.85546875" style="1" customWidth="1"/>
    <col min="8966" max="8966" width="12.5703125" style="1" customWidth="1"/>
    <col min="8967" max="8970" width="9.140625" style="1"/>
    <col min="8971" max="8971" width="7.140625" style="1" customWidth="1"/>
    <col min="8972" max="9216" width="9.140625" style="1"/>
    <col min="9217" max="9217" width="7.140625" style="1" customWidth="1"/>
    <col min="9218" max="9218" width="39.42578125" style="1" customWidth="1"/>
    <col min="9219" max="9219" width="8.28515625" style="1" customWidth="1"/>
    <col min="9220" max="9220" width="11" style="1" customWidth="1"/>
    <col min="9221" max="9221" width="11.85546875" style="1" customWidth="1"/>
    <col min="9222" max="9222" width="12.5703125" style="1" customWidth="1"/>
    <col min="9223" max="9226" width="9.140625" style="1"/>
    <col min="9227" max="9227" width="7.140625" style="1" customWidth="1"/>
    <col min="9228" max="9472" width="9.140625" style="1"/>
    <col min="9473" max="9473" width="7.140625" style="1" customWidth="1"/>
    <col min="9474" max="9474" width="39.42578125" style="1" customWidth="1"/>
    <col min="9475" max="9475" width="8.28515625" style="1" customWidth="1"/>
    <col min="9476" max="9476" width="11" style="1" customWidth="1"/>
    <col min="9477" max="9477" width="11.85546875" style="1" customWidth="1"/>
    <col min="9478" max="9478" width="12.5703125" style="1" customWidth="1"/>
    <col min="9479" max="9482" width="9.140625" style="1"/>
    <col min="9483" max="9483" width="7.140625" style="1" customWidth="1"/>
    <col min="9484" max="9728" width="9.140625" style="1"/>
    <col min="9729" max="9729" width="7.140625" style="1" customWidth="1"/>
    <col min="9730" max="9730" width="39.42578125" style="1" customWidth="1"/>
    <col min="9731" max="9731" width="8.28515625" style="1" customWidth="1"/>
    <col min="9732" max="9732" width="11" style="1" customWidth="1"/>
    <col min="9733" max="9733" width="11.85546875" style="1" customWidth="1"/>
    <col min="9734" max="9734" width="12.5703125" style="1" customWidth="1"/>
    <col min="9735" max="9738" width="9.140625" style="1"/>
    <col min="9739" max="9739" width="7.140625" style="1" customWidth="1"/>
    <col min="9740" max="9984" width="9.140625" style="1"/>
    <col min="9985" max="9985" width="7.140625" style="1" customWidth="1"/>
    <col min="9986" max="9986" width="39.42578125" style="1" customWidth="1"/>
    <col min="9987" max="9987" width="8.28515625" style="1" customWidth="1"/>
    <col min="9988" max="9988" width="11" style="1" customWidth="1"/>
    <col min="9989" max="9989" width="11.85546875" style="1" customWidth="1"/>
    <col min="9990" max="9990" width="12.5703125" style="1" customWidth="1"/>
    <col min="9991" max="9994" width="9.140625" style="1"/>
    <col min="9995" max="9995" width="7.140625" style="1" customWidth="1"/>
    <col min="9996" max="10240" width="9.140625" style="1"/>
    <col min="10241" max="10241" width="7.140625" style="1" customWidth="1"/>
    <col min="10242" max="10242" width="39.42578125" style="1" customWidth="1"/>
    <col min="10243" max="10243" width="8.28515625" style="1" customWidth="1"/>
    <col min="10244" max="10244" width="11" style="1" customWidth="1"/>
    <col min="10245" max="10245" width="11.85546875" style="1" customWidth="1"/>
    <col min="10246" max="10246" width="12.5703125" style="1" customWidth="1"/>
    <col min="10247" max="10250" width="9.140625" style="1"/>
    <col min="10251" max="10251" width="7.140625" style="1" customWidth="1"/>
    <col min="10252" max="10496" width="9.140625" style="1"/>
    <col min="10497" max="10497" width="7.140625" style="1" customWidth="1"/>
    <col min="10498" max="10498" width="39.42578125" style="1" customWidth="1"/>
    <col min="10499" max="10499" width="8.28515625" style="1" customWidth="1"/>
    <col min="10500" max="10500" width="11" style="1" customWidth="1"/>
    <col min="10501" max="10501" width="11.85546875" style="1" customWidth="1"/>
    <col min="10502" max="10502" width="12.5703125" style="1" customWidth="1"/>
    <col min="10503" max="10506" width="9.140625" style="1"/>
    <col min="10507" max="10507" width="7.140625" style="1" customWidth="1"/>
    <col min="10508" max="10752" width="9.140625" style="1"/>
    <col min="10753" max="10753" width="7.140625" style="1" customWidth="1"/>
    <col min="10754" max="10754" width="39.42578125" style="1" customWidth="1"/>
    <col min="10755" max="10755" width="8.28515625" style="1" customWidth="1"/>
    <col min="10756" max="10756" width="11" style="1" customWidth="1"/>
    <col min="10757" max="10757" width="11.85546875" style="1" customWidth="1"/>
    <col min="10758" max="10758" width="12.5703125" style="1" customWidth="1"/>
    <col min="10759" max="10762" width="9.140625" style="1"/>
    <col min="10763" max="10763" width="7.140625" style="1" customWidth="1"/>
    <col min="10764" max="11008" width="9.140625" style="1"/>
    <col min="11009" max="11009" width="7.140625" style="1" customWidth="1"/>
    <col min="11010" max="11010" width="39.42578125" style="1" customWidth="1"/>
    <col min="11011" max="11011" width="8.28515625" style="1" customWidth="1"/>
    <col min="11012" max="11012" width="11" style="1" customWidth="1"/>
    <col min="11013" max="11013" width="11.85546875" style="1" customWidth="1"/>
    <col min="11014" max="11014" width="12.5703125" style="1" customWidth="1"/>
    <col min="11015" max="11018" width="9.140625" style="1"/>
    <col min="11019" max="11019" width="7.140625" style="1" customWidth="1"/>
    <col min="11020" max="11264" width="9.140625" style="1"/>
    <col min="11265" max="11265" width="7.140625" style="1" customWidth="1"/>
    <col min="11266" max="11266" width="39.42578125" style="1" customWidth="1"/>
    <col min="11267" max="11267" width="8.28515625" style="1" customWidth="1"/>
    <col min="11268" max="11268" width="11" style="1" customWidth="1"/>
    <col min="11269" max="11269" width="11.85546875" style="1" customWidth="1"/>
    <col min="11270" max="11270" width="12.5703125" style="1" customWidth="1"/>
    <col min="11271" max="11274" width="9.140625" style="1"/>
    <col min="11275" max="11275" width="7.140625" style="1" customWidth="1"/>
    <col min="11276" max="11520" width="9.140625" style="1"/>
    <col min="11521" max="11521" width="7.140625" style="1" customWidth="1"/>
    <col min="11522" max="11522" width="39.42578125" style="1" customWidth="1"/>
    <col min="11523" max="11523" width="8.28515625" style="1" customWidth="1"/>
    <col min="11524" max="11524" width="11" style="1" customWidth="1"/>
    <col min="11525" max="11525" width="11.85546875" style="1" customWidth="1"/>
    <col min="11526" max="11526" width="12.5703125" style="1" customWidth="1"/>
    <col min="11527" max="11530" width="9.140625" style="1"/>
    <col min="11531" max="11531" width="7.140625" style="1" customWidth="1"/>
    <col min="11532" max="11776" width="9.140625" style="1"/>
    <col min="11777" max="11777" width="7.140625" style="1" customWidth="1"/>
    <col min="11778" max="11778" width="39.42578125" style="1" customWidth="1"/>
    <col min="11779" max="11779" width="8.28515625" style="1" customWidth="1"/>
    <col min="11780" max="11780" width="11" style="1" customWidth="1"/>
    <col min="11781" max="11781" width="11.85546875" style="1" customWidth="1"/>
    <col min="11782" max="11782" width="12.5703125" style="1" customWidth="1"/>
    <col min="11783" max="11786" width="9.140625" style="1"/>
    <col min="11787" max="11787" width="7.140625" style="1" customWidth="1"/>
    <col min="11788" max="12032" width="9.140625" style="1"/>
    <col min="12033" max="12033" width="7.140625" style="1" customWidth="1"/>
    <col min="12034" max="12034" width="39.42578125" style="1" customWidth="1"/>
    <col min="12035" max="12035" width="8.28515625" style="1" customWidth="1"/>
    <col min="12036" max="12036" width="11" style="1" customWidth="1"/>
    <col min="12037" max="12037" width="11.85546875" style="1" customWidth="1"/>
    <col min="12038" max="12038" width="12.5703125" style="1" customWidth="1"/>
    <col min="12039" max="12042" width="9.140625" style="1"/>
    <col min="12043" max="12043" width="7.140625" style="1" customWidth="1"/>
    <col min="12044" max="12288" width="9.140625" style="1"/>
    <col min="12289" max="12289" width="7.140625" style="1" customWidth="1"/>
    <col min="12290" max="12290" width="39.42578125" style="1" customWidth="1"/>
    <col min="12291" max="12291" width="8.28515625" style="1" customWidth="1"/>
    <col min="12292" max="12292" width="11" style="1" customWidth="1"/>
    <col min="12293" max="12293" width="11.85546875" style="1" customWidth="1"/>
    <col min="12294" max="12294" width="12.5703125" style="1" customWidth="1"/>
    <col min="12295" max="12298" width="9.140625" style="1"/>
    <col min="12299" max="12299" width="7.140625" style="1" customWidth="1"/>
    <col min="12300" max="12544" width="9.140625" style="1"/>
    <col min="12545" max="12545" width="7.140625" style="1" customWidth="1"/>
    <col min="12546" max="12546" width="39.42578125" style="1" customWidth="1"/>
    <col min="12547" max="12547" width="8.28515625" style="1" customWidth="1"/>
    <col min="12548" max="12548" width="11" style="1" customWidth="1"/>
    <col min="12549" max="12549" width="11.85546875" style="1" customWidth="1"/>
    <col min="12550" max="12550" width="12.5703125" style="1" customWidth="1"/>
    <col min="12551" max="12554" width="9.140625" style="1"/>
    <col min="12555" max="12555" width="7.140625" style="1" customWidth="1"/>
    <col min="12556" max="12800" width="9.140625" style="1"/>
    <col min="12801" max="12801" width="7.140625" style="1" customWidth="1"/>
    <col min="12802" max="12802" width="39.42578125" style="1" customWidth="1"/>
    <col min="12803" max="12803" width="8.28515625" style="1" customWidth="1"/>
    <col min="12804" max="12804" width="11" style="1" customWidth="1"/>
    <col min="12805" max="12805" width="11.85546875" style="1" customWidth="1"/>
    <col min="12806" max="12806" width="12.5703125" style="1" customWidth="1"/>
    <col min="12807" max="12810" width="9.140625" style="1"/>
    <col min="12811" max="12811" width="7.140625" style="1" customWidth="1"/>
    <col min="12812" max="13056" width="9.140625" style="1"/>
    <col min="13057" max="13057" width="7.140625" style="1" customWidth="1"/>
    <col min="13058" max="13058" width="39.42578125" style="1" customWidth="1"/>
    <col min="13059" max="13059" width="8.28515625" style="1" customWidth="1"/>
    <col min="13060" max="13060" width="11" style="1" customWidth="1"/>
    <col min="13061" max="13061" width="11.85546875" style="1" customWidth="1"/>
    <col min="13062" max="13062" width="12.5703125" style="1" customWidth="1"/>
    <col min="13063" max="13066" width="9.140625" style="1"/>
    <col min="13067" max="13067" width="7.140625" style="1" customWidth="1"/>
    <col min="13068" max="13312" width="9.140625" style="1"/>
    <col min="13313" max="13313" width="7.140625" style="1" customWidth="1"/>
    <col min="13314" max="13314" width="39.42578125" style="1" customWidth="1"/>
    <col min="13315" max="13315" width="8.28515625" style="1" customWidth="1"/>
    <col min="13316" max="13316" width="11" style="1" customWidth="1"/>
    <col min="13317" max="13317" width="11.85546875" style="1" customWidth="1"/>
    <col min="13318" max="13318" width="12.5703125" style="1" customWidth="1"/>
    <col min="13319" max="13322" width="9.140625" style="1"/>
    <col min="13323" max="13323" width="7.140625" style="1" customWidth="1"/>
    <col min="13324" max="13568" width="9.140625" style="1"/>
    <col min="13569" max="13569" width="7.140625" style="1" customWidth="1"/>
    <col min="13570" max="13570" width="39.42578125" style="1" customWidth="1"/>
    <col min="13571" max="13571" width="8.28515625" style="1" customWidth="1"/>
    <col min="13572" max="13572" width="11" style="1" customWidth="1"/>
    <col min="13573" max="13573" width="11.85546875" style="1" customWidth="1"/>
    <col min="13574" max="13574" width="12.5703125" style="1" customWidth="1"/>
    <col min="13575" max="13578" width="9.140625" style="1"/>
    <col min="13579" max="13579" width="7.140625" style="1" customWidth="1"/>
    <col min="13580" max="13824" width="9.140625" style="1"/>
    <col min="13825" max="13825" width="7.140625" style="1" customWidth="1"/>
    <col min="13826" max="13826" width="39.42578125" style="1" customWidth="1"/>
    <col min="13827" max="13827" width="8.28515625" style="1" customWidth="1"/>
    <col min="13828" max="13828" width="11" style="1" customWidth="1"/>
    <col min="13829" max="13829" width="11.85546875" style="1" customWidth="1"/>
    <col min="13830" max="13830" width="12.5703125" style="1" customWidth="1"/>
    <col min="13831" max="13834" width="9.140625" style="1"/>
    <col min="13835" max="13835" width="7.140625" style="1" customWidth="1"/>
    <col min="13836" max="14080" width="9.140625" style="1"/>
    <col min="14081" max="14081" width="7.140625" style="1" customWidth="1"/>
    <col min="14082" max="14082" width="39.42578125" style="1" customWidth="1"/>
    <col min="14083" max="14083" width="8.28515625" style="1" customWidth="1"/>
    <col min="14084" max="14084" width="11" style="1" customWidth="1"/>
    <col min="14085" max="14085" width="11.85546875" style="1" customWidth="1"/>
    <col min="14086" max="14086" width="12.5703125" style="1" customWidth="1"/>
    <col min="14087" max="14090" width="9.140625" style="1"/>
    <col min="14091" max="14091" width="7.140625" style="1" customWidth="1"/>
    <col min="14092" max="14336" width="9.140625" style="1"/>
    <col min="14337" max="14337" width="7.140625" style="1" customWidth="1"/>
    <col min="14338" max="14338" width="39.42578125" style="1" customWidth="1"/>
    <col min="14339" max="14339" width="8.28515625" style="1" customWidth="1"/>
    <col min="14340" max="14340" width="11" style="1" customWidth="1"/>
    <col min="14341" max="14341" width="11.85546875" style="1" customWidth="1"/>
    <col min="14342" max="14342" width="12.5703125" style="1" customWidth="1"/>
    <col min="14343" max="14346" width="9.140625" style="1"/>
    <col min="14347" max="14347" width="7.140625" style="1" customWidth="1"/>
    <col min="14348" max="14592" width="9.140625" style="1"/>
    <col min="14593" max="14593" width="7.140625" style="1" customWidth="1"/>
    <col min="14594" max="14594" width="39.42578125" style="1" customWidth="1"/>
    <col min="14595" max="14595" width="8.28515625" style="1" customWidth="1"/>
    <col min="14596" max="14596" width="11" style="1" customWidth="1"/>
    <col min="14597" max="14597" width="11.85546875" style="1" customWidth="1"/>
    <col min="14598" max="14598" width="12.5703125" style="1" customWidth="1"/>
    <col min="14599" max="14602" width="9.140625" style="1"/>
    <col min="14603" max="14603" width="7.140625" style="1" customWidth="1"/>
    <col min="14604" max="14848" width="9.140625" style="1"/>
    <col min="14849" max="14849" width="7.140625" style="1" customWidth="1"/>
    <col min="14850" max="14850" width="39.42578125" style="1" customWidth="1"/>
    <col min="14851" max="14851" width="8.28515625" style="1" customWidth="1"/>
    <col min="14852" max="14852" width="11" style="1" customWidth="1"/>
    <col min="14853" max="14853" width="11.85546875" style="1" customWidth="1"/>
    <col min="14854" max="14854" width="12.5703125" style="1" customWidth="1"/>
    <col min="14855" max="14858" width="9.140625" style="1"/>
    <col min="14859" max="14859" width="7.140625" style="1" customWidth="1"/>
    <col min="14860" max="15104" width="9.140625" style="1"/>
    <col min="15105" max="15105" width="7.140625" style="1" customWidth="1"/>
    <col min="15106" max="15106" width="39.42578125" style="1" customWidth="1"/>
    <col min="15107" max="15107" width="8.28515625" style="1" customWidth="1"/>
    <col min="15108" max="15108" width="11" style="1" customWidth="1"/>
    <col min="15109" max="15109" width="11.85546875" style="1" customWidth="1"/>
    <col min="15110" max="15110" width="12.5703125" style="1" customWidth="1"/>
    <col min="15111" max="15114" width="9.140625" style="1"/>
    <col min="15115" max="15115" width="7.140625" style="1" customWidth="1"/>
    <col min="15116" max="15360" width="9.140625" style="1"/>
    <col min="15361" max="15361" width="7.140625" style="1" customWidth="1"/>
    <col min="15362" max="15362" width="39.42578125" style="1" customWidth="1"/>
    <col min="15363" max="15363" width="8.28515625" style="1" customWidth="1"/>
    <col min="15364" max="15364" width="11" style="1" customWidth="1"/>
    <col min="15365" max="15365" width="11.85546875" style="1" customWidth="1"/>
    <col min="15366" max="15366" width="12.5703125" style="1" customWidth="1"/>
    <col min="15367" max="15370" width="9.140625" style="1"/>
    <col min="15371" max="15371" width="7.140625" style="1" customWidth="1"/>
    <col min="15372" max="15616" width="9.140625" style="1"/>
    <col min="15617" max="15617" width="7.140625" style="1" customWidth="1"/>
    <col min="15618" max="15618" width="39.42578125" style="1" customWidth="1"/>
    <col min="15619" max="15619" width="8.28515625" style="1" customWidth="1"/>
    <col min="15620" max="15620" width="11" style="1" customWidth="1"/>
    <col min="15621" max="15621" width="11.85546875" style="1" customWidth="1"/>
    <col min="15622" max="15622" width="12.5703125" style="1" customWidth="1"/>
    <col min="15623" max="15626" width="9.140625" style="1"/>
    <col min="15627" max="15627" width="7.140625" style="1" customWidth="1"/>
    <col min="15628" max="15872" width="9.140625" style="1"/>
    <col min="15873" max="15873" width="7.140625" style="1" customWidth="1"/>
    <col min="15874" max="15874" width="39.42578125" style="1" customWidth="1"/>
    <col min="15875" max="15875" width="8.28515625" style="1" customWidth="1"/>
    <col min="15876" max="15876" width="11" style="1" customWidth="1"/>
    <col min="15877" max="15877" width="11.85546875" style="1" customWidth="1"/>
    <col min="15878" max="15878" width="12.5703125" style="1" customWidth="1"/>
    <col min="15879" max="15882" width="9.140625" style="1"/>
    <col min="15883" max="15883" width="7.140625" style="1" customWidth="1"/>
    <col min="15884" max="16128" width="9.140625" style="1"/>
    <col min="16129" max="16129" width="7.140625" style="1" customWidth="1"/>
    <col min="16130" max="16130" width="39.42578125" style="1" customWidth="1"/>
    <col min="16131" max="16131" width="8.28515625" style="1" customWidth="1"/>
    <col min="16132" max="16132" width="11" style="1" customWidth="1"/>
    <col min="16133" max="16133" width="11.85546875" style="1" customWidth="1"/>
    <col min="16134" max="16134" width="12.5703125" style="1" customWidth="1"/>
    <col min="16135" max="16138" width="9.140625" style="1"/>
    <col min="16139" max="16139" width="7.140625" style="1" customWidth="1"/>
    <col min="16140" max="16384" width="9.140625" style="1"/>
  </cols>
  <sheetData>
    <row r="1" spans="1:6">
      <c r="A1" s="78" t="s">
        <v>313</v>
      </c>
      <c r="B1" s="109" t="s">
        <v>314</v>
      </c>
    </row>
    <row r="2" spans="1:6">
      <c r="A2" s="78"/>
      <c r="B2" s="109"/>
    </row>
    <row r="3" spans="1:6" s="95" customFormat="1" ht="15">
      <c r="A3" s="110" t="s">
        <v>315</v>
      </c>
      <c r="B3" s="111"/>
      <c r="C3" s="112"/>
      <c r="D3" s="113"/>
      <c r="E3" s="112"/>
      <c r="F3" s="114"/>
    </row>
    <row r="4" spans="1:6">
      <c r="A4" s="136" t="s">
        <v>316</v>
      </c>
      <c r="B4" s="137"/>
      <c r="C4" s="138"/>
      <c r="D4" s="139"/>
      <c r="E4" s="138"/>
      <c r="F4" s="140"/>
    </row>
    <row r="5" spans="1:6">
      <c r="A5" s="141" t="s">
        <v>317</v>
      </c>
      <c r="B5" s="142"/>
      <c r="C5" s="143"/>
      <c r="D5" s="144"/>
      <c r="E5" s="143"/>
      <c r="F5" s="145"/>
    </row>
    <row r="6" spans="1:6">
      <c r="A6" s="141" t="s">
        <v>318</v>
      </c>
      <c r="B6" s="142"/>
      <c r="C6" s="143"/>
      <c r="D6" s="144"/>
      <c r="E6" s="143"/>
      <c r="F6" s="145"/>
    </row>
    <row r="7" spans="1:6">
      <c r="A7" s="141" t="s">
        <v>319</v>
      </c>
      <c r="B7" s="142"/>
      <c r="C7" s="143"/>
      <c r="D7" s="144"/>
      <c r="E7" s="143"/>
      <c r="F7" s="145"/>
    </row>
    <row r="8" spans="1:6">
      <c r="A8" s="141" t="s">
        <v>320</v>
      </c>
      <c r="B8" s="142"/>
      <c r="C8" s="143"/>
      <c r="D8" s="144"/>
      <c r="E8" s="143"/>
      <c r="F8" s="145"/>
    </row>
    <row r="9" spans="1:6">
      <c r="A9" s="141" t="s">
        <v>321</v>
      </c>
      <c r="B9" s="142"/>
      <c r="C9" s="143"/>
      <c r="D9" s="144"/>
      <c r="E9" s="143"/>
      <c r="F9" s="145"/>
    </row>
    <row r="10" spans="1:6">
      <c r="A10" s="141" t="s">
        <v>322</v>
      </c>
      <c r="B10" s="142"/>
      <c r="C10" s="143"/>
      <c r="D10" s="144"/>
      <c r="E10" s="143"/>
      <c r="F10" s="145"/>
    </row>
    <row r="11" spans="1:6">
      <c r="A11" s="141" t="s">
        <v>323</v>
      </c>
      <c r="B11" s="142"/>
      <c r="C11" s="143"/>
      <c r="D11" s="144"/>
      <c r="E11" s="143"/>
      <c r="F11" s="145"/>
    </row>
    <row r="12" spans="1:6">
      <c r="A12" s="136" t="s">
        <v>324</v>
      </c>
      <c r="B12" s="137"/>
      <c r="C12" s="138"/>
      <c r="D12" s="139"/>
      <c r="E12" s="138"/>
      <c r="F12" s="140"/>
    </row>
    <row r="13" spans="1:6">
      <c r="A13" s="141" t="s">
        <v>325</v>
      </c>
      <c r="B13" s="142"/>
      <c r="C13" s="143"/>
      <c r="D13" s="144"/>
      <c r="E13" s="143"/>
      <c r="F13" s="145"/>
    </row>
    <row r="14" spans="1:6">
      <c r="A14" s="146" t="s">
        <v>326</v>
      </c>
      <c r="B14" s="147"/>
      <c r="C14" s="148"/>
      <c r="D14" s="149"/>
      <c r="E14" s="148"/>
      <c r="F14" s="150"/>
    </row>
    <row r="15" spans="1:6">
      <c r="A15" s="142"/>
      <c r="B15" s="151"/>
      <c r="C15" s="152"/>
      <c r="D15" s="153"/>
      <c r="E15" s="152"/>
      <c r="F15" s="152"/>
    </row>
    <row r="17" spans="1:10" s="24" customFormat="1" ht="17.25" thickBot="1">
      <c r="A17" s="80"/>
      <c r="B17" s="116" t="s">
        <v>108</v>
      </c>
      <c r="C17" s="101" t="s">
        <v>211</v>
      </c>
      <c r="D17" s="101" t="s">
        <v>109</v>
      </c>
      <c r="E17" s="101" t="s">
        <v>110</v>
      </c>
      <c r="F17" s="101" t="s">
        <v>111</v>
      </c>
      <c r="G17" s="24" t="s">
        <v>2375</v>
      </c>
      <c r="H17" s="24" t="s">
        <v>2376</v>
      </c>
    </row>
    <row r="18" spans="1:10" s="132" customFormat="1" ht="13.5" thickTop="1">
      <c r="A18" s="154"/>
      <c r="B18" s="155"/>
      <c r="C18" s="156"/>
      <c r="D18" s="156"/>
      <c r="E18" s="156"/>
      <c r="F18" s="156"/>
    </row>
    <row r="19" spans="1:10" s="87" customFormat="1" ht="73.5" customHeight="1">
      <c r="A19" s="521" t="s">
        <v>327</v>
      </c>
      <c r="B19" s="522" t="s">
        <v>328</v>
      </c>
      <c r="C19" s="523" t="s">
        <v>113</v>
      </c>
      <c r="D19" s="524">
        <v>702.48</v>
      </c>
      <c r="E19" s="833">
        <v>0</v>
      </c>
      <c r="F19" s="525">
        <f>E19*D19</f>
        <v>0</v>
      </c>
      <c r="G19" s="621">
        <f>F19</f>
        <v>0</v>
      </c>
      <c r="I19" s="529"/>
      <c r="J19" s="533">
        <f>F19+F23+F27+F31+F33+F35+F37+F39+F41</f>
        <v>0</v>
      </c>
    </row>
    <row r="20" spans="1:10" s="132" customFormat="1" ht="12.75">
      <c r="A20" s="154"/>
      <c r="B20" s="155"/>
      <c r="C20" s="156"/>
      <c r="D20" s="156"/>
      <c r="E20" s="844"/>
      <c r="F20" s="156"/>
      <c r="G20" s="621">
        <f t="shared" ref="G20:G41" si="0">F20</f>
        <v>0</v>
      </c>
    </row>
    <row r="21" spans="1:10" s="132" customFormat="1" ht="98.25" customHeight="1">
      <c r="A21" s="503" t="s">
        <v>329</v>
      </c>
      <c r="B21" s="504" t="s">
        <v>330</v>
      </c>
      <c r="C21" s="505" t="s">
        <v>113</v>
      </c>
      <c r="D21" s="508">
        <v>468.39</v>
      </c>
      <c r="E21" s="835">
        <v>0</v>
      </c>
      <c r="F21" s="509">
        <f>E21*D21</f>
        <v>0</v>
      </c>
      <c r="G21" s="621">
        <f t="shared" si="0"/>
        <v>0</v>
      </c>
      <c r="I21" s="636"/>
      <c r="J21" s="637">
        <f>F21</f>
        <v>0</v>
      </c>
    </row>
    <row r="22" spans="1:10" s="132" customFormat="1" ht="12.75">
      <c r="A22" s="154"/>
      <c r="B22" s="155"/>
      <c r="C22" s="156"/>
      <c r="D22" s="156"/>
      <c r="E22" s="844"/>
      <c r="F22" s="156"/>
      <c r="G22" s="621">
        <f t="shared" si="0"/>
        <v>0</v>
      </c>
    </row>
    <row r="23" spans="1:10" s="87" customFormat="1" ht="63.75">
      <c r="A23" s="521" t="s">
        <v>331</v>
      </c>
      <c r="B23" s="522" t="s">
        <v>332</v>
      </c>
      <c r="C23" s="523" t="s">
        <v>113</v>
      </c>
      <c r="D23" s="524">
        <v>702.48</v>
      </c>
      <c r="E23" s="833">
        <v>0</v>
      </c>
      <c r="F23" s="525">
        <f>E23*D23</f>
        <v>0</v>
      </c>
      <c r="G23" s="621">
        <f t="shared" si="0"/>
        <v>0</v>
      </c>
      <c r="I23" s="634"/>
      <c r="J23" s="533">
        <f>F57+F59</f>
        <v>0</v>
      </c>
    </row>
    <row r="24" spans="1:10" s="87" customFormat="1" ht="45.75" customHeight="1">
      <c r="A24" s="534" t="s">
        <v>333</v>
      </c>
      <c r="B24" s="535" t="s">
        <v>334</v>
      </c>
      <c r="C24" s="523"/>
      <c r="D24" s="524"/>
      <c r="E24" s="833"/>
      <c r="F24" s="525"/>
      <c r="G24" s="621">
        <f t="shared" si="0"/>
        <v>0</v>
      </c>
    </row>
    <row r="25" spans="1:10" s="87" customFormat="1" ht="69.75" customHeight="1">
      <c r="A25" s="534" t="s">
        <v>333</v>
      </c>
      <c r="B25" s="535" t="s">
        <v>335</v>
      </c>
      <c r="C25" s="536"/>
      <c r="D25" s="536"/>
      <c r="E25" s="845"/>
      <c r="F25" s="536"/>
      <c r="G25" s="621">
        <f t="shared" si="0"/>
        <v>0</v>
      </c>
    </row>
    <row r="26" spans="1:10" s="132" customFormat="1" ht="12.75">
      <c r="A26" s="154"/>
      <c r="B26" s="155"/>
      <c r="C26" s="156"/>
      <c r="D26" s="156"/>
      <c r="E26" s="844"/>
      <c r="F26" s="156"/>
      <c r="G26" s="621">
        <f t="shared" si="0"/>
        <v>0</v>
      </c>
    </row>
    <row r="27" spans="1:10" s="132" customFormat="1" ht="58.5" customHeight="1">
      <c r="A27" s="521" t="s">
        <v>336</v>
      </c>
      <c r="B27" s="522" t="s">
        <v>337</v>
      </c>
      <c r="C27" s="523" t="s">
        <v>113</v>
      </c>
      <c r="D27" s="524">
        <v>468.39</v>
      </c>
      <c r="E27" s="833">
        <v>0</v>
      </c>
      <c r="F27" s="525">
        <f>E27*D27</f>
        <v>0</v>
      </c>
      <c r="G27" s="621">
        <f t="shared" si="0"/>
        <v>0</v>
      </c>
    </row>
    <row r="28" spans="1:10" s="132" customFormat="1" ht="40.5">
      <c r="A28" s="534" t="s">
        <v>333</v>
      </c>
      <c r="B28" s="535" t="s">
        <v>334</v>
      </c>
      <c r="C28" s="537"/>
      <c r="D28" s="537"/>
      <c r="E28" s="846"/>
      <c r="F28" s="537"/>
      <c r="G28" s="621">
        <f t="shared" si="0"/>
        <v>0</v>
      </c>
    </row>
    <row r="29" spans="1:10" s="132" customFormat="1" ht="135">
      <c r="A29" s="534" t="s">
        <v>333</v>
      </c>
      <c r="B29" s="535" t="s">
        <v>338</v>
      </c>
      <c r="C29" s="537"/>
      <c r="D29" s="537"/>
      <c r="E29" s="846"/>
      <c r="F29" s="537"/>
      <c r="G29" s="621">
        <f t="shared" si="0"/>
        <v>0</v>
      </c>
    </row>
    <row r="30" spans="1:10" s="87" customFormat="1" ht="12.75">
      <c r="A30" s="83"/>
      <c r="B30" s="46"/>
      <c r="C30" s="84"/>
      <c r="D30" s="85"/>
      <c r="E30" s="832"/>
      <c r="F30" s="86"/>
      <c r="G30" s="621">
        <f t="shared" si="0"/>
        <v>0</v>
      </c>
    </row>
    <row r="31" spans="1:10" s="87" customFormat="1" ht="76.5">
      <c r="A31" s="521" t="s">
        <v>339</v>
      </c>
      <c r="B31" s="522" t="s">
        <v>340</v>
      </c>
      <c r="C31" s="523" t="s">
        <v>113</v>
      </c>
      <c r="D31" s="523">
        <v>130.35</v>
      </c>
      <c r="E31" s="833">
        <v>0</v>
      </c>
      <c r="F31" s="525">
        <f>E31*D31</f>
        <v>0</v>
      </c>
      <c r="G31" s="621">
        <f t="shared" si="0"/>
        <v>0</v>
      </c>
    </row>
    <row r="32" spans="1:10" s="87" customFormat="1" ht="12.75">
      <c r="A32" s="83"/>
      <c r="B32" s="46"/>
      <c r="C32" s="84"/>
      <c r="D32" s="85"/>
      <c r="E32" s="832"/>
      <c r="F32" s="86"/>
      <c r="G32" s="621">
        <f t="shared" si="0"/>
        <v>0</v>
      </c>
    </row>
    <row r="33" spans="1:8" s="87" customFormat="1" ht="71.25" customHeight="1">
      <c r="A33" s="521" t="s">
        <v>341</v>
      </c>
      <c r="B33" s="522" t="s">
        <v>342</v>
      </c>
      <c r="C33" s="523" t="s">
        <v>116</v>
      </c>
      <c r="D33" s="524">
        <v>234.31</v>
      </c>
      <c r="E33" s="833">
        <v>0</v>
      </c>
      <c r="F33" s="525">
        <f>E33*D33</f>
        <v>0</v>
      </c>
      <c r="G33" s="621">
        <f t="shared" si="0"/>
        <v>0</v>
      </c>
    </row>
    <row r="34" spans="1:8" s="87" customFormat="1" ht="12.75">
      <c r="A34" s="83"/>
      <c r="B34" s="46"/>
      <c r="C34" s="84"/>
      <c r="D34" s="85"/>
      <c r="E34" s="832"/>
      <c r="F34" s="86"/>
      <c r="G34" s="621">
        <f t="shared" si="0"/>
        <v>0</v>
      </c>
    </row>
    <row r="35" spans="1:8" s="87" customFormat="1" ht="63.75">
      <c r="A35" s="521" t="s">
        <v>343</v>
      </c>
      <c r="B35" s="522" t="s">
        <v>344</v>
      </c>
      <c r="C35" s="523" t="s">
        <v>113</v>
      </c>
      <c r="D35" s="523">
        <v>83.76</v>
      </c>
      <c r="E35" s="833">
        <v>0</v>
      </c>
      <c r="F35" s="525">
        <f>E35*D35</f>
        <v>0</v>
      </c>
      <c r="G35" s="621">
        <f t="shared" si="0"/>
        <v>0</v>
      </c>
    </row>
    <row r="36" spans="1:8" s="87" customFormat="1" ht="12.75">
      <c r="A36" s="83"/>
      <c r="B36" s="46"/>
      <c r="C36" s="84"/>
      <c r="D36" s="85"/>
      <c r="E36" s="832"/>
      <c r="F36" s="86"/>
      <c r="G36" s="621">
        <f t="shared" si="0"/>
        <v>0</v>
      </c>
    </row>
    <row r="37" spans="1:8" s="87" customFormat="1" ht="63.75">
      <c r="A37" s="521" t="s">
        <v>345</v>
      </c>
      <c r="B37" s="522" t="s">
        <v>346</v>
      </c>
      <c r="C37" s="523" t="s">
        <v>113</v>
      </c>
      <c r="D37" s="523">
        <v>12.3</v>
      </c>
      <c r="E37" s="833">
        <v>0</v>
      </c>
      <c r="F37" s="525">
        <f>E37*D37</f>
        <v>0</v>
      </c>
      <c r="G37" s="621">
        <f t="shared" si="0"/>
        <v>0</v>
      </c>
    </row>
    <row r="38" spans="1:8" s="87" customFormat="1" ht="12.75">
      <c r="A38" s="83"/>
      <c r="B38" s="46"/>
      <c r="C38" s="84"/>
      <c r="D38" s="85"/>
      <c r="E38" s="832"/>
      <c r="F38" s="86"/>
      <c r="G38" s="621">
        <f t="shared" si="0"/>
        <v>0</v>
      </c>
    </row>
    <row r="39" spans="1:8" s="87" customFormat="1" ht="51">
      <c r="A39" s="521" t="s">
        <v>347</v>
      </c>
      <c r="B39" s="522" t="s">
        <v>348</v>
      </c>
      <c r="C39" s="523" t="s">
        <v>113</v>
      </c>
      <c r="D39" s="523">
        <v>56.46</v>
      </c>
      <c r="E39" s="833">
        <v>0</v>
      </c>
      <c r="F39" s="525">
        <f>E39*D39</f>
        <v>0</v>
      </c>
      <c r="G39" s="621">
        <f t="shared" si="0"/>
        <v>0</v>
      </c>
    </row>
    <row r="40" spans="1:8" s="87" customFormat="1" ht="12.75">
      <c r="A40" s="83"/>
      <c r="B40" s="46"/>
      <c r="C40" s="84"/>
      <c r="D40" s="85"/>
      <c r="E40" s="832"/>
      <c r="F40" s="86"/>
      <c r="G40" s="621">
        <f t="shared" si="0"/>
        <v>0</v>
      </c>
    </row>
    <row r="41" spans="1:8" s="87" customFormat="1" ht="63.75">
      <c r="A41" s="521" t="s">
        <v>349</v>
      </c>
      <c r="B41" s="522" t="s">
        <v>350</v>
      </c>
      <c r="C41" s="523" t="s">
        <v>113</v>
      </c>
      <c r="D41" s="523">
        <v>48.11</v>
      </c>
      <c r="E41" s="833">
        <v>0</v>
      </c>
      <c r="F41" s="525">
        <f>E41*D41</f>
        <v>0</v>
      </c>
      <c r="G41" s="621">
        <f t="shared" si="0"/>
        <v>0</v>
      </c>
    </row>
    <row r="42" spans="1:8" s="87" customFormat="1" ht="12.75">
      <c r="A42" s="83"/>
      <c r="B42" s="46"/>
      <c r="C42" s="84"/>
      <c r="D42" s="85"/>
      <c r="E42" s="832"/>
      <c r="F42" s="86"/>
    </row>
    <row r="43" spans="1:8" s="87" customFormat="1" ht="63.75">
      <c r="A43" s="83" t="s">
        <v>351</v>
      </c>
      <c r="B43" s="160" t="s">
        <v>352</v>
      </c>
      <c r="C43" s="84" t="s">
        <v>123</v>
      </c>
      <c r="D43" s="85">
        <v>20.7</v>
      </c>
      <c r="E43" s="832">
        <v>0</v>
      </c>
      <c r="F43" s="86">
        <f>E43*D43</f>
        <v>0</v>
      </c>
      <c r="H43" s="621">
        <f>F43</f>
        <v>0</v>
      </c>
    </row>
    <row r="44" spans="1:8" s="87" customFormat="1" ht="12.75">
      <c r="A44" s="83"/>
      <c r="B44" s="46"/>
      <c r="C44" s="84"/>
      <c r="D44" s="85"/>
      <c r="E44" s="832"/>
      <c r="F44" s="86"/>
      <c r="H44" s="621">
        <f t="shared" ref="H44:H55" si="1">F44</f>
        <v>0</v>
      </c>
    </row>
    <row r="45" spans="1:8" s="87" customFormat="1" ht="63.75">
      <c r="A45" s="83" t="s">
        <v>353</v>
      </c>
      <c r="B45" s="160" t="s">
        <v>354</v>
      </c>
      <c r="C45" s="84" t="s">
        <v>123</v>
      </c>
      <c r="D45" s="85">
        <v>0.87</v>
      </c>
      <c r="E45" s="832">
        <v>0</v>
      </c>
      <c r="F45" s="86">
        <f>E45*D45</f>
        <v>0</v>
      </c>
      <c r="H45" s="621">
        <f t="shared" si="1"/>
        <v>0</v>
      </c>
    </row>
    <row r="46" spans="1:8" s="87" customFormat="1" ht="12.75">
      <c r="A46" s="83"/>
      <c r="B46" s="46"/>
      <c r="C46" s="84"/>
      <c r="D46" s="85"/>
      <c r="E46" s="832"/>
      <c r="F46" s="86"/>
      <c r="H46" s="621">
        <f t="shared" si="1"/>
        <v>0</v>
      </c>
    </row>
    <row r="47" spans="1:8" s="87" customFormat="1" ht="114.75">
      <c r="A47" s="83" t="s">
        <v>355</v>
      </c>
      <c r="B47" s="46" t="s">
        <v>356</v>
      </c>
      <c r="C47" s="84" t="s">
        <v>113</v>
      </c>
      <c r="D47" s="85">
        <v>21.39</v>
      </c>
      <c r="E47" s="832">
        <v>0</v>
      </c>
      <c r="F47" s="86">
        <f>E47*D47</f>
        <v>0</v>
      </c>
      <c r="H47" s="621">
        <f t="shared" si="1"/>
        <v>0</v>
      </c>
    </row>
    <row r="48" spans="1:8" s="87" customFormat="1" ht="12.75">
      <c r="A48" s="83"/>
      <c r="B48" s="46"/>
      <c r="C48" s="84"/>
      <c r="D48" s="85"/>
      <c r="E48" s="832"/>
      <c r="F48" s="86"/>
      <c r="H48" s="621">
        <f t="shared" si="1"/>
        <v>0</v>
      </c>
    </row>
    <row r="49" spans="1:8" s="87" customFormat="1" ht="38.25">
      <c r="A49" s="83" t="s">
        <v>357</v>
      </c>
      <c r="B49" s="46" t="s">
        <v>358</v>
      </c>
      <c r="C49" s="84" t="s">
        <v>113</v>
      </c>
      <c r="D49" s="85">
        <v>38.5</v>
      </c>
      <c r="E49" s="832">
        <v>0</v>
      </c>
      <c r="F49" s="86">
        <f>E49*D49</f>
        <v>0</v>
      </c>
      <c r="H49" s="621">
        <f t="shared" si="1"/>
        <v>0</v>
      </c>
    </row>
    <row r="50" spans="1:8" s="87" customFormat="1" ht="12.75">
      <c r="A50" s="83"/>
      <c r="B50" s="46"/>
      <c r="C50" s="84"/>
      <c r="D50" s="85"/>
      <c r="E50" s="832"/>
      <c r="F50" s="86"/>
      <c r="H50" s="621">
        <f t="shared" si="1"/>
        <v>0</v>
      </c>
    </row>
    <row r="51" spans="1:8" s="87" customFormat="1" ht="38.25">
      <c r="A51" s="83" t="s">
        <v>359</v>
      </c>
      <c r="B51" s="46" t="s">
        <v>360</v>
      </c>
      <c r="C51" s="84" t="s">
        <v>113</v>
      </c>
      <c r="D51" s="85">
        <v>72.59</v>
      </c>
      <c r="E51" s="832">
        <v>0</v>
      </c>
      <c r="F51" s="86">
        <f>E51*D51</f>
        <v>0</v>
      </c>
      <c r="H51" s="621">
        <f t="shared" si="1"/>
        <v>0</v>
      </c>
    </row>
    <row r="52" spans="1:8" s="87" customFormat="1" ht="12.75">
      <c r="A52" s="83"/>
      <c r="B52" s="46"/>
      <c r="C52" s="84"/>
      <c r="D52" s="85"/>
      <c r="E52" s="832"/>
      <c r="F52" s="86"/>
      <c r="H52" s="621">
        <f t="shared" si="1"/>
        <v>0</v>
      </c>
    </row>
    <row r="53" spans="1:8" s="87" customFormat="1" ht="89.25">
      <c r="A53" s="83" t="s">
        <v>361</v>
      </c>
      <c r="B53" s="46" t="s">
        <v>362</v>
      </c>
      <c r="C53" s="84" t="s">
        <v>113</v>
      </c>
      <c r="D53" s="85">
        <v>100</v>
      </c>
      <c r="E53" s="832">
        <v>0</v>
      </c>
      <c r="F53" s="86">
        <f>E53*D53</f>
        <v>0</v>
      </c>
      <c r="H53" s="621">
        <f t="shared" si="1"/>
        <v>0</v>
      </c>
    </row>
    <row r="54" spans="1:8" s="87" customFormat="1" ht="12.75">
      <c r="A54" s="83"/>
      <c r="B54" s="46"/>
      <c r="C54" s="84"/>
      <c r="D54" s="85"/>
      <c r="E54" s="832"/>
      <c r="F54" s="86"/>
      <c r="H54" s="621">
        <f t="shared" si="1"/>
        <v>0</v>
      </c>
    </row>
    <row r="55" spans="1:8" s="87" customFormat="1" ht="102">
      <c r="A55" s="83" t="s">
        <v>363</v>
      </c>
      <c r="B55" s="46" t="s">
        <v>364</v>
      </c>
      <c r="C55" s="84" t="s">
        <v>113</v>
      </c>
      <c r="D55" s="85">
        <v>50</v>
      </c>
      <c r="E55" s="832">
        <v>0</v>
      </c>
      <c r="F55" s="86">
        <f>E55*D55</f>
        <v>0</v>
      </c>
      <c r="H55" s="621">
        <f t="shared" si="1"/>
        <v>0</v>
      </c>
    </row>
    <row r="56" spans="1:8" s="87" customFormat="1" ht="12.75">
      <c r="A56" s="83"/>
      <c r="B56" s="46"/>
      <c r="C56" s="84"/>
      <c r="D56" s="85"/>
      <c r="E56" s="832"/>
      <c r="F56" s="86"/>
    </row>
    <row r="57" spans="1:8" s="87" customFormat="1" ht="114.75">
      <c r="A57" s="554" t="s">
        <v>365</v>
      </c>
      <c r="B57" s="558" t="s">
        <v>366</v>
      </c>
      <c r="C57" s="555" t="s">
        <v>113</v>
      </c>
      <c r="D57" s="556">
        <v>204.36</v>
      </c>
      <c r="E57" s="831">
        <v>0</v>
      </c>
      <c r="F57" s="557">
        <f>E57*D57</f>
        <v>0</v>
      </c>
      <c r="G57" s="621">
        <f>F57</f>
        <v>0</v>
      </c>
    </row>
    <row r="58" spans="1:8" s="87" customFormat="1" ht="12.75">
      <c r="A58" s="83"/>
      <c r="B58" s="46"/>
      <c r="C58" s="84"/>
      <c r="D58" s="85"/>
      <c r="E58" s="832"/>
      <c r="F58" s="86"/>
      <c r="G58" s="621">
        <f t="shared" ref="G58:G59" si="2">F58</f>
        <v>0</v>
      </c>
    </row>
    <row r="59" spans="1:8" s="87" customFormat="1" ht="191.25">
      <c r="A59" s="554" t="s">
        <v>367</v>
      </c>
      <c r="B59" s="558" t="s">
        <v>368</v>
      </c>
      <c r="C59" s="555" t="s">
        <v>113</v>
      </c>
      <c r="D59" s="556">
        <v>525.44000000000005</v>
      </c>
      <c r="E59" s="831">
        <v>0</v>
      </c>
      <c r="F59" s="557">
        <f>E59*D59</f>
        <v>0</v>
      </c>
      <c r="G59" s="621">
        <f t="shared" si="2"/>
        <v>0</v>
      </c>
    </row>
    <row r="60" spans="1:8" s="87" customFormat="1" ht="12.75">
      <c r="A60" s="83"/>
      <c r="B60" s="46"/>
      <c r="C60" s="84"/>
      <c r="D60" s="85"/>
      <c r="E60" s="832"/>
      <c r="F60" s="86"/>
    </row>
    <row r="61" spans="1:8" s="87" customFormat="1" ht="29.25" customHeight="1">
      <c r="A61" s="83" t="s">
        <v>369</v>
      </c>
      <c r="B61" s="46" t="s">
        <v>370</v>
      </c>
      <c r="C61" s="84" t="s">
        <v>116</v>
      </c>
      <c r="D61" s="85">
        <v>150</v>
      </c>
      <c r="E61" s="832">
        <v>0</v>
      </c>
      <c r="F61" s="86">
        <f>E61*D61</f>
        <v>0</v>
      </c>
      <c r="H61" s="621">
        <f>F61</f>
        <v>0</v>
      </c>
    </row>
    <row r="62" spans="1:8" s="87" customFormat="1" ht="12.75">
      <c r="A62" s="83"/>
      <c r="B62" s="46"/>
      <c r="C62" s="84"/>
      <c r="D62" s="85"/>
      <c r="E62" s="832"/>
      <c r="F62" s="86"/>
      <c r="H62" s="621">
        <f t="shared" ref="H62:H71" si="3">F62</f>
        <v>0</v>
      </c>
    </row>
    <row r="63" spans="1:8" s="87" customFormat="1" ht="54.75" customHeight="1">
      <c r="A63" s="83" t="s">
        <v>371</v>
      </c>
      <c r="B63" s="46" t="s">
        <v>372</v>
      </c>
      <c r="C63" s="84" t="s">
        <v>116</v>
      </c>
      <c r="D63" s="85">
        <v>150</v>
      </c>
      <c r="E63" s="832">
        <v>0</v>
      </c>
      <c r="F63" s="86">
        <f>E63*D63</f>
        <v>0</v>
      </c>
      <c r="H63" s="621">
        <f t="shared" si="3"/>
        <v>0</v>
      </c>
    </row>
    <row r="64" spans="1:8" s="87" customFormat="1" ht="15" customHeight="1">
      <c r="A64" s="83"/>
      <c r="E64" s="843"/>
      <c r="H64" s="621">
        <f t="shared" si="3"/>
        <v>0</v>
      </c>
    </row>
    <row r="65" spans="1:8" s="87" customFormat="1" ht="58.5" customHeight="1">
      <c r="A65" s="83" t="s">
        <v>373</v>
      </c>
      <c r="B65" s="46" t="s">
        <v>374</v>
      </c>
      <c r="C65" s="84" t="s">
        <v>375</v>
      </c>
      <c r="D65" s="85">
        <v>5</v>
      </c>
      <c r="E65" s="832">
        <v>0</v>
      </c>
      <c r="F65" s="86">
        <f>E65*D65</f>
        <v>0</v>
      </c>
      <c r="H65" s="621">
        <f t="shared" si="3"/>
        <v>0</v>
      </c>
    </row>
    <row r="66" spans="1:8" s="87" customFormat="1" ht="12.75">
      <c r="A66" s="83"/>
      <c r="B66" s="46"/>
      <c r="C66" s="84"/>
      <c r="D66" s="85"/>
      <c r="E66" s="832"/>
      <c r="F66" s="86"/>
      <c r="H66" s="621">
        <f t="shared" si="3"/>
        <v>0</v>
      </c>
    </row>
    <row r="67" spans="1:8" s="87" customFormat="1" ht="63.75">
      <c r="A67" s="83" t="s">
        <v>376</v>
      </c>
      <c r="B67" s="161" t="s">
        <v>377</v>
      </c>
      <c r="C67" s="84" t="s">
        <v>113</v>
      </c>
      <c r="D67" s="85">
        <v>1211.49</v>
      </c>
      <c r="E67" s="847">
        <v>0</v>
      </c>
      <c r="F67" s="162">
        <f>E67*D67</f>
        <v>0</v>
      </c>
      <c r="H67" s="621">
        <f t="shared" si="3"/>
        <v>0</v>
      </c>
    </row>
    <row r="68" spans="1:8" s="87" customFormat="1" ht="12.75">
      <c r="A68" s="83"/>
      <c r="B68" s="161"/>
      <c r="C68" s="84"/>
      <c r="D68" s="85"/>
      <c r="E68" s="847"/>
      <c r="F68" s="162"/>
      <c r="H68" s="621">
        <f t="shared" si="3"/>
        <v>0</v>
      </c>
    </row>
    <row r="69" spans="1:8" s="87" customFormat="1" ht="69" customHeight="1">
      <c r="A69" s="83" t="s">
        <v>378</v>
      </c>
      <c r="B69" s="46" t="s">
        <v>379</v>
      </c>
      <c r="C69" s="84"/>
      <c r="D69" s="85"/>
      <c r="E69" s="832"/>
      <c r="F69" s="86"/>
      <c r="H69" s="621">
        <f t="shared" si="3"/>
        <v>0</v>
      </c>
    </row>
    <row r="70" spans="1:8" s="87" customFormat="1" ht="12.75">
      <c r="A70" s="89" t="s">
        <v>157</v>
      </c>
      <c r="B70" s="46" t="s">
        <v>158</v>
      </c>
      <c r="C70" s="84" t="s">
        <v>147</v>
      </c>
      <c r="D70" s="85">
        <v>20</v>
      </c>
      <c r="E70" s="832">
        <v>0</v>
      </c>
      <c r="F70" s="86">
        <f>E70*D70</f>
        <v>0</v>
      </c>
      <c r="H70" s="621">
        <f t="shared" si="3"/>
        <v>0</v>
      </c>
    </row>
    <row r="71" spans="1:8" s="87" customFormat="1" ht="12.75">
      <c r="A71" s="89" t="s">
        <v>159</v>
      </c>
      <c r="B71" s="46" t="s">
        <v>160</v>
      </c>
      <c r="C71" s="84" t="s">
        <v>147</v>
      </c>
      <c r="D71" s="85">
        <v>20</v>
      </c>
      <c r="E71" s="832">
        <v>0</v>
      </c>
      <c r="F71" s="86">
        <f>E71*D71</f>
        <v>0</v>
      </c>
      <c r="H71" s="621">
        <f t="shared" si="3"/>
        <v>0</v>
      </c>
    </row>
    <row r="72" spans="1:8" s="87" customFormat="1" ht="13.5" thickBot="1">
      <c r="A72" s="88"/>
      <c r="B72" s="163"/>
      <c r="E72" s="843"/>
    </row>
    <row r="73" spans="1:8" s="24" customFormat="1" ht="17.25" thickBot="1">
      <c r="A73" s="90"/>
      <c r="B73" s="126" t="s">
        <v>380</v>
      </c>
      <c r="C73" s="106"/>
      <c r="D73" s="107"/>
      <c r="E73" s="108"/>
      <c r="F73" s="108">
        <f>SUM(F18:F72)</f>
        <v>0</v>
      </c>
      <c r="G73" s="64">
        <f>SUM(G19:G72)</f>
        <v>0</v>
      </c>
      <c r="H73" s="24">
        <f>SUM(H19:H72)</f>
        <v>0</v>
      </c>
    </row>
    <row r="74" spans="1:8" s="87" customFormat="1" ht="13.5" thickTop="1">
      <c r="A74" s="88"/>
      <c r="B74" s="163"/>
    </row>
    <row r="75" spans="1:8" s="87" customFormat="1" ht="12.75">
      <c r="A75" s="88"/>
      <c r="B75" s="163"/>
    </row>
  </sheetData>
  <sheetProtection algorithmName="SHA-512" hashValue="qIEYm1INo0zGAMJdxN7HK4qa5w9JHywjnxEubCoTS2sv/yBuCyXQG5ICXekcxxPKUPji/WLezoduYozZIRCHbg==" saltValue="vsiavEuyhk7gadcrlnKLlA==" spinCount="100000" sheet="1"/>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A/5.0 ZIDARSKA DELA</oddHeader>
    <oddFooter>&amp;LRekonstrukcija - OBSTOJEČI OBJEKT&amp;R&amp;P</oddFooter>
  </headerFooter>
  <rowBreaks count="2" manualBreakCount="2">
    <brk id="26" max="9" man="1"/>
    <brk id="42" max="9" man="1"/>
  </rowBreaks>
  <colBreaks count="1" manualBreakCount="1">
    <brk id="6" max="72"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F33D3-8D0A-41E6-92AE-429D94C3BB3F}">
  <sheetPr>
    <tabColor rgb="FFFFFF00"/>
  </sheetPr>
  <dimension ref="A1:F48"/>
  <sheetViews>
    <sheetView view="pageBreakPreview" zoomScaleSheetLayoutView="100" workbookViewId="0">
      <selection activeCell="B12" sqref="B12"/>
    </sheetView>
  </sheetViews>
  <sheetFormatPr defaultRowHeight="16.5"/>
  <cols>
    <col min="1" max="1" width="7.140625" style="48" customWidth="1"/>
    <col min="2" max="2" width="39.42578125" style="48" customWidth="1"/>
    <col min="3" max="3" width="8.42578125" style="1" customWidth="1"/>
    <col min="4" max="4" width="10.85546875" style="1" customWidth="1"/>
    <col min="5" max="5" width="11.7109375" style="1" customWidth="1"/>
    <col min="6" max="6" width="12.5703125" style="1" customWidth="1"/>
    <col min="7" max="7" width="9.140625" style="1"/>
    <col min="8" max="8" width="10.5703125" style="1" bestFit="1" customWidth="1"/>
    <col min="9" max="11" width="9.140625" style="1"/>
    <col min="12" max="12" width="7.140625" style="1" customWidth="1"/>
    <col min="13" max="256" width="9.140625" style="1"/>
    <col min="257" max="257" width="7.140625" style="1" customWidth="1"/>
    <col min="258" max="258" width="39.42578125" style="1" customWidth="1"/>
    <col min="259" max="259" width="8.42578125" style="1" customWidth="1"/>
    <col min="260" max="260" width="10.85546875" style="1" customWidth="1"/>
    <col min="261" max="261" width="11.7109375" style="1" customWidth="1"/>
    <col min="262" max="262" width="12.5703125" style="1" customWidth="1"/>
    <col min="263" max="263" width="9.140625" style="1"/>
    <col min="264" max="264" width="10.5703125" style="1" bestFit="1" customWidth="1"/>
    <col min="265" max="267" width="9.140625" style="1"/>
    <col min="268" max="268" width="7.140625" style="1" customWidth="1"/>
    <col min="269" max="512" width="9.140625" style="1"/>
    <col min="513" max="513" width="7.140625" style="1" customWidth="1"/>
    <col min="514" max="514" width="39.42578125" style="1" customWidth="1"/>
    <col min="515" max="515" width="8.42578125" style="1" customWidth="1"/>
    <col min="516" max="516" width="10.85546875" style="1" customWidth="1"/>
    <col min="517" max="517" width="11.7109375" style="1" customWidth="1"/>
    <col min="518" max="518" width="12.5703125" style="1" customWidth="1"/>
    <col min="519" max="519" width="9.140625" style="1"/>
    <col min="520" max="520" width="10.5703125" style="1" bestFit="1" customWidth="1"/>
    <col min="521" max="523" width="9.140625" style="1"/>
    <col min="524" max="524" width="7.140625" style="1" customWidth="1"/>
    <col min="525" max="768" width="9.140625" style="1"/>
    <col min="769" max="769" width="7.140625" style="1" customWidth="1"/>
    <col min="770" max="770" width="39.42578125" style="1" customWidth="1"/>
    <col min="771" max="771" width="8.42578125" style="1" customWidth="1"/>
    <col min="772" max="772" width="10.85546875" style="1" customWidth="1"/>
    <col min="773" max="773" width="11.7109375" style="1" customWidth="1"/>
    <col min="774" max="774" width="12.5703125" style="1" customWidth="1"/>
    <col min="775" max="775" width="9.140625" style="1"/>
    <col min="776" max="776" width="10.5703125" style="1" bestFit="1" customWidth="1"/>
    <col min="777" max="779" width="9.140625" style="1"/>
    <col min="780" max="780" width="7.140625" style="1" customWidth="1"/>
    <col min="781" max="1024" width="9.140625" style="1"/>
    <col min="1025" max="1025" width="7.140625" style="1" customWidth="1"/>
    <col min="1026" max="1026" width="39.42578125" style="1" customWidth="1"/>
    <col min="1027" max="1027" width="8.42578125" style="1" customWidth="1"/>
    <col min="1028" max="1028" width="10.85546875" style="1" customWidth="1"/>
    <col min="1029" max="1029" width="11.7109375" style="1" customWidth="1"/>
    <col min="1030" max="1030" width="12.5703125" style="1" customWidth="1"/>
    <col min="1031" max="1031" width="9.140625" style="1"/>
    <col min="1032" max="1032" width="10.5703125" style="1" bestFit="1" customWidth="1"/>
    <col min="1033" max="1035" width="9.140625" style="1"/>
    <col min="1036" max="1036" width="7.140625" style="1" customWidth="1"/>
    <col min="1037" max="1280" width="9.140625" style="1"/>
    <col min="1281" max="1281" width="7.140625" style="1" customWidth="1"/>
    <col min="1282" max="1282" width="39.42578125" style="1" customWidth="1"/>
    <col min="1283" max="1283" width="8.42578125" style="1" customWidth="1"/>
    <col min="1284" max="1284" width="10.85546875" style="1" customWidth="1"/>
    <col min="1285" max="1285" width="11.7109375" style="1" customWidth="1"/>
    <col min="1286" max="1286" width="12.5703125" style="1" customWidth="1"/>
    <col min="1287" max="1287" width="9.140625" style="1"/>
    <col min="1288" max="1288" width="10.5703125" style="1" bestFit="1" customWidth="1"/>
    <col min="1289" max="1291" width="9.140625" style="1"/>
    <col min="1292" max="1292" width="7.140625" style="1" customWidth="1"/>
    <col min="1293" max="1536" width="9.140625" style="1"/>
    <col min="1537" max="1537" width="7.140625" style="1" customWidth="1"/>
    <col min="1538" max="1538" width="39.42578125" style="1" customWidth="1"/>
    <col min="1539" max="1539" width="8.42578125" style="1" customWidth="1"/>
    <col min="1540" max="1540" width="10.85546875" style="1" customWidth="1"/>
    <col min="1541" max="1541" width="11.7109375" style="1" customWidth="1"/>
    <col min="1542" max="1542" width="12.5703125" style="1" customWidth="1"/>
    <col min="1543" max="1543" width="9.140625" style="1"/>
    <col min="1544" max="1544" width="10.5703125" style="1" bestFit="1" customWidth="1"/>
    <col min="1545" max="1547" width="9.140625" style="1"/>
    <col min="1548" max="1548" width="7.140625" style="1" customWidth="1"/>
    <col min="1549" max="1792" width="9.140625" style="1"/>
    <col min="1793" max="1793" width="7.140625" style="1" customWidth="1"/>
    <col min="1794" max="1794" width="39.42578125" style="1" customWidth="1"/>
    <col min="1795" max="1795" width="8.42578125" style="1" customWidth="1"/>
    <col min="1796" max="1796" width="10.85546875" style="1" customWidth="1"/>
    <col min="1797" max="1797" width="11.7109375" style="1" customWidth="1"/>
    <col min="1798" max="1798" width="12.5703125" style="1" customWidth="1"/>
    <col min="1799" max="1799" width="9.140625" style="1"/>
    <col min="1800" max="1800" width="10.5703125" style="1" bestFit="1" customWidth="1"/>
    <col min="1801" max="1803" width="9.140625" style="1"/>
    <col min="1804" max="1804" width="7.140625" style="1" customWidth="1"/>
    <col min="1805" max="2048" width="9.140625" style="1"/>
    <col min="2049" max="2049" width="7.140625" style="1" customWidth="1"/>
    <col min="2050" max="2050" width="39.42578125" style="1" customWidth="1"/>
    <col min="2051" max="2051" width="8.42578125" style="1" customWidth="1"/>
    <col min="2052" max="2052" width="10.85546875" style="1" customWidth="1"/>
    <col min="2053" max="2053" width="11.7109375" style="1" customWidth="1"/>
    <col min="2054" max="2054" width="12.5703125" style="1" customWidth="1"/>
    <col min="2055" max="2055" width="9.140625" style="1"/>
    <col min="2056" max="2056" width="10.5703125" style="1" bestFit="1" customWidth="1"/>
    <col min="2057" max="2059" width="9.140625" style="1"/>
    <col min="2060" max="2060" width="7.140625" style="1" customWidth="1"/>
    <col min="2061" max="2304" width="9.140625" style="1"/>
    <col min="2305" max="2305" width="7.140625" style="1" customWidth="1"/>
    <col min="2306" max="2306" width="39.42578125" style="1" customWidth="1"/>
    <col min="2307" max="2307" width="8.42578125" style="1" customWidth="1"/>
    <col min="2308" max="2308" width="10.85546875" style="1" customWidth="1"/>
    <col min="2309" max="2309" width="11.7109375" style="1" customWidth="1"/>
    <col min="2310" max="2310" width="12.5703125" style="1" customWidth="1"/>
    <col min="2311" max="2311" width="9.140625" style="1"/>
    <col min="2312" max="2312" width="10.5703125" style="1" bestFit="1" customWidth="1"/>
    <col min="2313" max="2315" width="9.140625" style="1"/>
    <col min="2316" max="2316" width="7.140625" style="1" customWidth="1"/>
    <col min="2317" max="2560" width="9.140625" style="1"/>
    <col min="2561" max="2561" width="7.140625" style="1" customWidth="1"/>
    <col min="2562" max="2562" width="39.42578125" style="1" customWidth="1"/>
    <col min="2563" max="2563" width="8.42578125" style="1" customWidth="1"/>
    <col min="2564" max="2564" width="10.85546875" style="1" customWidth="1"/>
    <col min="2565" max="2565" width="11.7109375" style="1" customWidth="1"/>
    <col min="2566" max="2566" width="12.5703125" style="1" customWidth="1"/>
    <col min="2567" max="2567" width="9.140625" style="1"/>
    <col min="2568" max="2568" width="10.5703125" style="1" bestFit="1" customWidth="1"/>
    <col min="2569" max="2571" width="9.140625" style="1"/>
    <col min="2572" max="2572" width="7.140625" style="1" customWidth="1"/>
    <col min="2573" max="2816" width="9.140625" style="1"/>
    <col min="2817" max="2817" width="7.140625" style="1" customWidth="1"/>
    <col min="2818" max="2818" width="39.42578125" style="1" customWidth="1"/>
    <col min="2819" max="2819" width="8.42578125" style="1" customWidth="1"/>
    <col min="2820" max="2820" width="10.85546875" style="1" customWidth="1"/>
    <col min="2821" max="2821" width="11.7109375" style="1" customWidth="1"/>
    <col min="2822" max="2822" width="12.5703125" style="1" customWidth="1"/>
    <col min="2823" max="2823" width="9.140625" style="1"/>
    <col min="2824" max="2824" width="10.5703125" style="1" bestFit="1" customWidth="1"/>
    <col min="2825" max="2827" width="9.140625" style="1"/>
    <col min="2828" max="2828" width="7.140625" style="1" customWidth="1"/>
    <col min="2829" max="3072" width="9.140625" style="1"/>
    <col min="3073" max="3073" width="7.140625" style="1" customWidth="1"/>
    <col min="3074" max="3074" width="39.42578125" style="1" customWidth="1"/>
    <col min="3075" max="3075" width="8.42578125" style="1" customWidth="1"/>
    <col min="3076" max="3076" width="10.85546875" style="1" customWidth="1"/>
    <col min="3077" max="3077" width="11.7109375" style="1" customWidth="1"/>
    <col min="3078" max="3078" width="12.5703125" style="1" customWidth="1"/>
    <col min="3079" max="3079" width="9.140625" style="1"/>
    <col min="3080" max="3080" width="10.5703125" style="1" bestFit="1" customWidth="1"/>
    <col min="3081" max="3083" width="9.140625" style="1"/>
    <col min="3084" max="3084" width="7.140625" style="1" customWidth="1"/>
    <col min="3085" max="3328" width="9.140625" style="1"/>
    <col min="3329" max="3329" width="7.140625" style="1" customWidth="1"/>
    <col min="3330" max="3330" width="39.42578125" style="1" customWidth="1"/>
    <col min="3331" max="3331" width="8.42578125" style="1" customWidth="1"/>
    <col min="3332" max="3332" width="10.85546875" style="1" customWidth="1"/>
    <col min="3333" max="3333" width="11.7109375" style="1" customWidth="1"/>
    <col min="3334" max="3334" width="12.5703125" style="1" customWidth="1"/>
    <col min="3335" max="3335" width="9.140625" style="1"/>
    <col min="3336" max="3336" width="10.5703125" style="1" bestFit="1" customWidth="1"/>
    <col min="3337" max="3339" width="9.140625" style="1"/>
    <col min="3340" max="3340" width="7.140625" style="1" customWidth="1"/>
    <col min="3341" max="3584" width="9.140625" style="1"/>
    <col min="3585" max="3585" width="7.140625" style="1" customWidth="1"/>
    <col min="3586" max="3586" width="39.42578125" style="1" customWidth="1"/>
    <col min="3587" max="3587" width="8.42578125" style="1" customWidth="1"/>
    <col min="3588" max="3588" width="10.85546875" style="1" customWidth="1"/>
    <col min="3589" max="3589" width="11.7109375" style="1" customWidth="1"/>
    <col min="3590" max="3590" width="12.5703125" style="1" customWidth="1"/>
    <col min="3591" max="3591" width="9.140625" style="1"/>
    <col min="3592" max="3592" width="10.5703125" style="1" bestFit="1" customWidth="1"/>
    <col min="3593" max="3595" width="9.140625" style="1"/>
    <col min="3596" max="3596" width="7.140625" style="1" customWidth="1"/>
    <col min="3597" max="3840" width="9.140625" style="1"/>
    <col min="3841" max="3841" width="7.140625" style="1" customWidth="1"/>
    <col min="3842" max="3842" width="39.42578125" style="1" customWidth="1"/>
    <col min="3843" max="3843" width="8.42578125" style="1" customWidth="1"/>
    <col min="3844" max="3844" width="10.85546875" style="1" customWidth="1"/>
    <col min="3845" max="3845" width="11.7109375" style="1" customWidth="1"/>
    <col min="3846" max="3846" width="12.5703125" style="1" customWidth="1"/>
    <col min="3847" max="3847" width="9.140625" style="1"/>
    <col min="3848" max="3848" width="10.5703125" style="1" bestFit="1" customWidth="1"/>
    <col min="3849" max="3851" width="9.140625" style="1"/>
    <col min="3852" max="3852" width="7.140625" style="1" customWidth="1"/>
    <col min="3853" max="4096" width="9.140625" style="1"/>
    <col min="4097" max="4097" width="7.140625" style="1" customWidth="1"/>
    <col min="4098" max="4098" width="39.42578125" style="1" customWidth="1"/>
    <col min="4099" max="4099" width="8.42578125" style="1" customWidth="1"/>
    <col min="4100" max="4100" width="10.85546875" style="1" customWidth="1"/>
    <col min="4101" max="4101" width="11.7109375" style="1" customWidth="1"/>
    <col min="4102" max="4102" width="12.5703125" style="1" customWidth="1"/>
    <col min="4103" max="4103" width="9.140625" style="1"/>
    <col min="4104" max="4104" width="10.5703125" style="1" bestFit="1" customWidth="1"/>
    <col min="4105" max="4107" width="9.140625" style="1"/>
    <col min="4108" max="4108" width="7.140625" style="1" customWidth="1"/>
    <col min="4109" max="4352" width="9.140625" style="1"/>
    <col min="4353" max="4353" width="7.140625" style="1" customWidth="1"/>
    <col min="4354" max="4354" width="39.42578125" style="1" customWidth="1"/>
    <col min="4355" max="4355" width="8.42578125" style="1" customWidth="1"/>
    <col min="4356" max="4356" width="10.85546875" style="1" customWidth="1"/>
    <col min="4357" max="4357" width="11.7109375" style="1" customWidth="1"/>
    <col min="4358" max="4358" width="12.5703125" style="1" customWidth="1"/>
    <col min="4359" max="4359" width="9.140625" style="1"/>
    <col min="4360" max="4360" width="10.5703125" style="1" bestFit="1" customWidth="1"/>
    <col min="4361" max="4363" width="9.140625" style="1"/>
    <col min="4364" max="4364" width="7.140625" style="1" customWidth="1"/>
    <col min="4365" max="4608" width="9.140625" style="1"/>
    <col min="4609" max="4609" width="7.140625" style="1" customWidth="1"/>
    <col min="4610" max="4610" width="39.42578125" style="1" customWidth="1"/>
    <col min="4611" max="4611" width="8.42578125" style="1" customWidth="1"/>
    <col min="4612" max="4612" width="10.85546875" style="1" customWidth="1"/>
    <col min="4613" max="4613" width="11.7109375" style="1" customWidth="1"/>
    <col min="4614" max="4614" width="12.5703125" style="1" customWidth="1"/>
    <col min="4615" max="4615" width="9.140625" style="1"/>
    <col min="4616" max="4616" width="10.5703125" style="1" bestFit="1" customWidth="1"/>
    <col min="4617" max="4619" width="9.140625" style="1"/>
    <col min="4620" max="4620" width="7.140625" style="1" customWidth="1"/>
    <col min="4621" max="4864" width="9.140625" style="1"/>
    <col min="4865" max="4865" width="7.140625" style="1" customWidth="1"/>
    <col min="4866" max="4866" width="39.42578125" style="1" customWidth="1"/>
    <col min="4867" max="4867" width="8.42578125" style="1" customWidth="1"/>
    <col min="4868" max="4868" width="10.85546875" style="1" customWidth="1"/>
    <col min="4869" max="4869" width="11.7109375" style="1" customWidth="1"/>
    <col min="4870" max="4870" width="12.5703125" style="1" customWidth="1"/>
    <col min="4871" max="4871" width="9.140625" style="1"/>
    <col min="4872" max="4872" width="10.5703125" style="1" bestFit="1" customWidth="1"/>
    <col min="4873" max="4875" width="9.140625" style="1"/>
    <col min="4876" max="4876" width="7.140625" style="1" customWidth="1"/>
    <col min="4877" max="5120" width="9.140625" style="1"/>
    <col min="5121" max="5121" width="7.140625" style="1" customWidth="1"/>
    <col min="5122" max="5122" width="39.42578125" style="1" customWidth="1"/>
    <col min="5123" max="5123" width="8.42578125" style="1" customWidth="1"/>
    <col min="5124" max="5124" width="10.85546875" style="1" customWidth="1"/>
    <col min="5125" max="5125" width="11.7109375" style="1" customWidth="1"/>
    <col min="5126" max="5126" width="12.5703125" style="1" customWidth="1"/>
    <col min="5127" max="5127" width="9.140625" style="1"/>
    <col min="5128" max="5128" width="10.5703125" style="1" bestFit="1" customWidth="1"/>
    <col min="5129" max="5131" width="9.140625" style="1"/>
    <col min="5132" max="5132" width="7.140625" style="1" customWidth="1"/>
    <col min="5133" max="5376" width="9.140625" style="1"/>
    <col min="5377" max="5377" width="7.140625" style="1" customWidth="1"/>
    <col min="5378" max="5378" width="39.42578125" style="1" customWidth="1"/>
    <col min="5379" max="5379" width="8.42578125" style="1" customWidth="1"/>
    <col min="5380" max="5380" width="10.85546875" style="1" customWidth="1"/>
    <col min="5381" max="5381" width="11.7109375" style="1" customWidth="1"/>
    <col min="5382" max="5382" width="12.5703125" style="1" customWidth="1"/>
    <col min="5383" max="5383" width="9.140625" style="1"/>
    <col min="5384" max="5384" width="10.5703125" style="1" bestFit="1" customWidth="1"/>
    <col min="5385" max="5387" width="9.140625" style="1"/>
    <col min="5388" max="5388" width="7.140625" style="1" customWidth="1"/>
    <col min="5389" max="5632" width="9.140625" style="1"/>
    <col min="5633" max="5633" width="7.140625" style="1" customWidth="1"/>
    <col min="5634" max="5634" width="39.42578125" style="1" customWidth="1"/>
    <col min="5635" max="5635" width="8.42578125" style="1" customWidth="1"/>
    <col min="5636" max="5636" width="10.85546875" style="1" customWidth="1"/>
    <col min="5637" max="5637" width="11.7109375" style="1" customWidth="1"/>
    <col min="5638" max="5638" width="12.5703125" style="1" customWidth="1"/>
    <col min="5639" max="5639" width="9.140625" style="1"/>
    <col min="5640" max="5640" width="10.5703125" style="1" bestFit="1" customWidth="1"/>
    <col min="5641" max="5643" width="9.140625" style="1"/>
    <col min="5644" max="5644" width="7.140625" style="1" customWidth="1"/>
    <col min="5645" max="5888" width="9.140625" style="1"/>
    <col min="5889" max="5889" width="7.140625" style="1" customWidth="1"/>
    <col min="5890" max="5890" width="39.42578125" style="1" customWidth="1"/>
    <col min="5891" max="5891" width="8.42578125" style="1" customWidth="1"/>
    <col min="5892" max="5892" width="10.85546875" style="1" customWidth="1"/>
    <col min="5893" max="5893" width="11.7109375" style="1" customWidth="1"/>
    <col min="5894" max="5894" width="12.5703125" style="1" customWidth="1"/>
    <col min="5895" max="5895" width="9.140625" style="1"/>
    <col min="5896" max="5896" width="10.5703125" style="1" bestFit="1" customWidth="1"/>
    <col min="5897" max="5899" width="9.140625" style="1"/>
    <col min="5900" max="5900" width="7.140625" style="1" customWidth="1"/>
    <col min="5901" max="6144" width="9.140625" style="1"/>
    <col min="6145" max="6145" width="7.140625" style="1" customWidth="1"/>
    <col min="6146" max="6146" width="39.42578125" style="1" customWidth="1"/>
    <col min="6147" max="6147" width="8.42578125" style="1" customWidth="1"/>
    <col min="6148" max="6148" width="10.85546875" style="1" customWidth="1"/>
    <col min="6149" max="6149" width="11.7109375" style="1" customWidth="1"/>
    <col min="6150" max="6150" width="12.5703125" style="1" customWidth="1"/>
    <col min="6151" max="6151" width="9.140625" style="1"/>
    <col min="6152" max="6152" width="10.5703125" style="1" bestFit="1" customWidth="1"/>
    <col min="6153" max="6155" width="9.140625" style="1"/>
    <col min="6156" max="6156" width="7.140625" style="1" customWidth="1"/>
    <col min="6157" max="6400" width="9.140625" style="1"/>
    <col min="6401" max="6401" width="7.140625" style="1" customWidth="1"/>
    <col min="6402" max="6402" width="39.42578125" style="1" customWidth="1"/>
    <col min="6403" max="6403" width="8.42578125" style="1" customWidth="1"/>
    <col min="6404" max="6404" width="10.85546875" style="1" customWidth="1"/>
    <col min="6405" max="6405" width="11.7109375" style="1" customWidth="1"/>
    <col min="6406" max="6406" width="12.5703125" style="1" customWidth="1"/>
    <col min="6407" max="6407" width="9.140625" style="1"/>
    <col min="6408" max="6408" width="10.5703125" style="1" bestFit="1" customWidth="1"/>
    <col min="6409" max="6411" width="9.140625" style="1"/>
    <col min="6412" max="6412" width="7.140625" style="1" customWidth="1"/>
    <col min="6413" max="6656" width="9.140625" style="1"/>
    <col min="6657" max="6657" width="7.140625" style="1" customWidth="1"/>
    <col min="6658" max="6658" width="39.42578125" style="1" customWidth="1"/>
    <col min="6659" max="6659" width="8.42578125" style="1" customWidth="1"/>
    <col min="6660" max="6660" width="10.85546875" style="1" customWidth="1"/>
    <col min="6661" max="6661" width="11.7109375" style="1" customWidth="1"/>
    <col min="6662" max="6662" width="12.5703125" style="1" customWidth="1"/>
    <col min="6663" max="6663" width="9.140625" style="1"/>
    <col min="6664" max="6664" width="10.5703125" style="1" bestFit="1" customWidth="1"/>
    <col min="6665" max="6667" width="9.140625" style="1"/>
    <col min="6668" max="6668" width="7.140625" style="1" customWidth="1"/>
    <col min="6669" max="6912" width="9.140625" style="1"/>
    <col min="6913" max="6913" width="7.140625" style="1" customWidth="1"/>
    <col min="6914" max="6914" width="39.42578125" style="1" customWidth="1"/>
    <col min="6915" max="6915" width="8.42578125" style="1" customWidth="1"/>
    <col min="6916" max="6916" width="10.85546875" style="1" customWidth="1"/>
    <col min="6917" max="6917" width="11.7109375" style="1" customWidth="1"/>
    <col min="6918" max="6918" width="12.5703125" style="1" customWidth="1"/>
    <col min="6919" max="6919" width="9.140625" style="1"/>
    <col min="6920" max="6920" width="10.5703125" style="1" bestFit="1" customWidth="1"/>
    <col min="6921" max="6923" width="9.140625" style="1"/>
    <col min="6924" max="6924" width="7.140625" style="1" customWidth="1"/>
    <col min="6925" max="7168" width="9.140625" style="1"/>
    <col min="7169" max="7169" width="7.140625" style="1" customWidth="1"/>
    <col min="7170" max="7170" width="39.42578125" style="1" customWidth="1"/>
    <col min="7171" max="7171" width="8.42578125" style="1" customWidth="1"/>
    <col min="7172" max="7172" width="10.85546875" style="1" customWidth="1"/>
    <col min="7173" max="7173" width="11.7109375" style="1" customWidth="1"/>
    <col min="7174" max="7174" width="12.5703125" style="1" customWidth="1"/>
    <col min="7175" max="7175" width="9.140625" style="1"/>
    <col min="7176" max="7176" width="10.5703125" style="1" bestFit="1" customWidth="1"/>
    <col min="7177" max="7179" width="9.140625" style="1"/>
    <col min="7180" max="7180" width="7.140625" style="1" customWidth="1"/>
    <col min="7181" max="7424" width="9.140625" style="1"/>
    <col min="7425" max="7425" width="7.140625" style="1" customWidth="1"/>
    <col min="7426" max="7426" width="39.42578125" style="1" customWidth="1"/>
    <col min="7427" max="7427" width="8.42578125" style="1" customWidth="1"/>
    <col min="7428" max="7428" width="10.85546875" style="1" customWidth="1"/>
    <col min="7429" max="7429" width="11.7109375" style="1" customWidth="1"/>
    <col min="7430" max="7430" width="12.5703125" style="1" customWidth="1"/>
    <col min="7431" max="7431" width="9.140625" style="1"/>
    <col min="7432" max="7432" width="10.5703125" style="1" bestFit="1" customWidth="1"/>
    <col min="7433" max="7435" width="9.140625" style="1"/>
    <col min="7436" max="7436" width="7.140625" style="1" customWidth="1"/>
    <col min="7437" max="7680" width="9.140625" style="1"/>
    <col min="7681" max="7681" width="7.140625" style="1" customWidth="1"/>
    <col min="7682" max="7682" width="39.42578125" style="1" customWidth="1"/>
    <col min="7683" max="7683" width="8.42578125" style="1" customWidth="1"/>
    <col min="7684" max="7684" width="10.85546875" style="1" customWidth="1"/>
    <col min="7685" max="7685" width="11.7109375" style="1" customWidth="1"/>
    <col min="7686" max="7686" width="12.5703125" style="1" customWidth="1"/>
    <col min="7687" max="7687" width="9.140625" style="1"/>
    <col min="7688" max="7688" width="10.5703125" style="1" bestFit="1" customWidth="1"/>
    <col min="7689" max="7691" width="9.140625" style="1"/>
    <col min="7692" max="7692" width="7.140625" style="1" customWidth="1"/>
    <col min="7693" max="7936" width="9.140625" style="1"/>
    <col min="7937" max="7937" width="7.140625" style="1" customWidth="1"/>
    <col min="7938" max="7938" width="39.42578125" style="1" customWidth="1"/>
    <col min="7939" max="7939" width="8.42578125" style="1" customWidth="1"/>
    <col min="7940" max="7940" width="10.85546875" style="1" customWidth="1"/>
    <col min="7941" max="7941" width="11.7109375" style="1" customWidth="1"/>
    <col min="7942" max="7942" width="12.5703125" style="1" customWidth="1"/>
    <col min="7943" max="7943" width="9.140625" style="1"/>
    <col min="7944" max="7944" width="10.5703125" style="1" bestFit="1" customWidth="1"/>
    <col min="7945" max="7947" width="9.140625" style="1"/>
    <col min="7948" max="7948" width="7.140625" style="1" customWidth="1"/>
    <col min="7949" max="8192" width="9.140625" style="1"/>
    <col min="8193" max="8193" width="7.140625" style="1" customWidth="1"/>
    <col min="8194" max="8194" width="39.42578125" style="1" customWidth="1"/>
    <col min="8195" max="8195" width="8.42578125" style="1" customWidth="1"/>
    <col min="8196" max="8196" width="10.85546875" style="1" customWidth="1"/>
    <col min="8197" max="8197" width="11.7109375" style="1" customWidth="1"/>
    <col min="8198" max="8198" width="12.5703125" style="1" customWidth="1"/>
    <col min="8199" max="8199" width="9.140625" style="1"/>
    <col min="8200" max="8200" width="10.5703125" style="1" bestFit="1" customWidth="1"/>
    <col min="8201" max="8203" width="9.140625" style="1"/>
    <col min="8204" max="8204" width="7.140625" style="1" customWidth="1"/>
    <col min="8205" max="8448" width="9.140625" style="1"/>
    <col min="8449" max="8449" width="7.140625" style="1" customWidth="1"/>
    <col min="8450" max="8450" width="39.42578125" style="1" customWidth="1"/>
    <col min="8451" max="8451" width="8.42578125" style="1" customWidth="1"/>
    <col min="8452" max="8452" width="10.85546875" style="1" customWidth="1"/>
    <col min="8453" max="8453" width="11.7109375" style="1" customWidth="1"/>
    <col min="8454" max="8454" width="12.5703125" style="1" customWidth="1"/>
    <col min="8455" max="8455" width="9.140625" style="1"/>
    <col min="8456" max="8456" width="10.5703125" style="1" bestFit="1" customWidth="1"/>
    <col min="8457" max="8459" width="9.140625" style="1"/>
    <col min="8460" max="8460" width="7.140625" style="1" customWidth="1"/>
    <col min="8461" max="8704" width="9.140625" style="1"/>
    <col min="8705" max="8705" width="7.140625" style="1" customWidth="1"/>
    <col min="8706" max="8706" width="39.42578125" style="1" customWidth="1"/>
    <col min="8707" max="8707" width="8.42578125" style="1" customWidth="1"/>
    <col min="8708" max="8708" width="10.85546875" style="1" customWidth="1"/>
    <col min="8709" max="8709" width="11.7109375" style="1" customWidth="1"/>
    <col min="8710" max="8710" width="12.5703125" style="1" customWidth="1"/>
    <col min="8711" max="8711" width="9.140625" style="1"/>
    <col min="8712" max="8712" width="10.5703125" style="1" bestFit="1" customWidth="1"/>
    <col min="8713" max="8715" width="9.140625" style="1"/>
    <col min="8716" max="8716" width="7.140625" style="1" customWidth="1"/>
    <col min="8717" max="8960" width="9.140625" style="1"/>
    <col min="8961" max="8961" width="7.140625" style="1" customWidth="1"/>
    <col min="8962" max="8962" width="39.42578125" style="1" customWidth="1"/>
    <col min="8963" max="8963" width="8.42578125" style="1" customWidth="1"/>
    <col min="8964" max="8964" width="10.85546875" style="1" customWidth="1"/>
    <col min="8965" max="8965" width="11.7109375" style="1" customWidth="1"/>
    <col min="8966" max="8966" width="12.5703125" style="1" customWidth="1"/>
    <col min="8967" max="8967" width="9.140625" style="1"/>
    <col min="8968" max="8968" width="10.5703125" style="1" bestFit="1" customWidth="1"/>
    <col min="8969" max="8971" width="9.140625" style="1"/>
    <col min="8972" max="8972" width="7.140625" style="1" customWidth="1"/>
    <col min="8973" max="9216" width="9.140625" style="1"/>
    <col min="9217" max="9217" width="7.140625" style="1" customWidth="1"/>
    <col min="9218" max="9218" width="39.42578125" style="1" customWidth="1"/>
    <col min="9219" max="9219" width="8.42578125" style="1" customWidth="1"/>
    <col min="9220" max="9220" width="10.85546875" style="1" customWidth="1"/>
    <col min="9221" max="9221" width="11.7109375" style="1" customWidth="1"/>
    <col min="9222" max="9222" width="12.5703125" style="1" customWidth="1"/>
    <col min="9223" max="9223" width="9.140625" style="1"/>
    <col min="9224" max="9224" width="10.5703125" style="1" bestFit="1" customWidth="1"/>
    <col min="9225" max="9227" width="9.140625" style="1"/>
    <col min="9228" max="9228" width="7.140625" style="1" customWidth="1"/>
    <col min="9229" max="9472" width="9.140625" style="1"/>
    <col min="9473" max="9473" width="7.140625" style="1" customWidth="1"/>
    <col min="9474" max="9474" width="39.42578125" style="1" customWidth="1"/>
    <col min="9475" max="9475" width="8.42578125" style="1" customWidth="1"/>
    <col min="9476" max="9476" width="10.85546875" style="1" customWidth="1"/>
    <col min="9477" max="9477" width="11.7109375" style="1" customWidth="1"/>
    <col min="9478" max="9478" width="12.5703125" style="1" customWidth="1"/>
    <col min="9479" max="9479" width="9.140625" style="1"/>
    <col min="9480" max="9480" width="10.5703125" style="1" bestFit="1" customWidth="1"/>
    <col min="9481" max="9483" width="9.140625" style="1"/>
    <col min="9484" max="9484" width="7.140625" style="1" customWidth="1"/>
    <col min="9485" max="9728" width="9.140625" style="1"/>
    <col min="9729" max="9729" width="7.140625" style="1" customWidth="1"/>
    <col min="9730" max="9730" width="39.42578125" style="1" customWidth="1"/>
    <col min="9731" max="9731" width="8.42578125" style="1" customWidth="1"/>
    <col min="9732" max="9732" width="10.85546875" style="1" customWidth="1"/>
    <col min="9733" max="9733" width="11.7109375" style="1" customWidth="1"/>
    <col min="9734" max="9734" width="12.5703125" style="1" customWidth="1"/>
    <col min="9735" max="9735" width="9.140625" style="1"/>
    <col min="9736" max="9736" width="10.5703125" style="1" bestFit="1" customWidth="1"/>
    <col min="9737" max="9739" width="9.140625" style="1"/>
    <col min="9740" max="9740" width="7.140625" style="1" customWidth="1"/>
    <col min="9741" max="9984" width="9.140625" style="1"/>
    <col min="9985" max="9985" width="7.140625" style="1" customWidth="1"/>
    <col min="9986" max="9986" width="39.42578125" style="1" customWidth="1"/>
    <col min="9987" max="9987" width="8.42578125" style="1" customWidth="1"/>
    <col min="9988" max="9988" width="10.85546875" style="1" customWidth="1"/>
    <col min="9989" max="9989" width="11.7109375" style="1" customWidth="1"/>
    <col min="9990" max="9990" width="12.5703125" style="1" customWidth="1"/>
    <col min="9991" max="9991" width="9.140625" style="1"/>
    <col min="9992" max="9992" width="10.5703125" style="1" bestFit="1" customWidth="1"/>
    <col min="9993" max="9995" width="9.140625" style="1"/>
    <col min="9996" max="9996" width="7.140625" style="1" customWidth="1"/>
    <col min="9997" max="10240" width="9.140625" style="1"/>
    <col min="10241" max="10241" width="7.140625" style="1" customWidth="1"/>
    <col min="10242" max="10242" width="39.42578125" style="1" customWidth="1"/>
    <col min="10243" max="10243" width="8.42578125" style="1" customWidth="1"/>
    <col min="10244" max="10244" width="10.85546875" style="1" customWidth="1"/>
    <col min="10245" max="10245" width="11.7109375" style="1" customWidth="1"/>
    <col min="10246" max="10246" width="12.5703125" style="1" customWidth="1"/>
    <col min="10247" max="10247" width="9.140625" style="1"/>
    <col min="10248" max="10248" width="10.5703125" style="1" bestFit="1" customWidth="1"/>
    <col min="10249" max="10251" width="9.140625" style="1"/>
    <col min="10252" max="10252" width="7.140625" style="1" customWidth="1"/>
    <col min="10253" max="10496" width="9.140625" style="1"/>
    <col min="10497" max="10497" width="7.140625" style="1" customWidth="1"/>
    <col min="10498" max="10498" width="39.42578125" style="1" customWidth="1"/>
    <col min="10499" max="10499" width="8.42578125" style="1" customWidth="1"/>
    <col min="10500" max="10500" width="10.85546875" style="1" customWidth="1"/>
    <col min="10501" max="10501" width="11.7109375" style="1" customWidth="1"/>
    <col min="10502" max="10502" width="12.5703125" style="1" customWidth="1"/>
    <col min="10503" max="10503" width="9.140625" style="1"/>
    <col min="10504" max="10504" width="10.5703125" style="1" bestFit="1" customWidth="1"/>
    <col min="10505" max="10507" width="9.140625" style="1"/>
    <col min="10508" max="10508" width="7.140625" style="1" customWidth="1"/>
    <col min="10509" max="10752" width="9.140625" style="1"/>
    <col min="10753" max="10753" width="7.140625" style="1" customWidth="1"/>
    <col min="10754" max="10754" width="39.42578125" style="1" customWidth="1"/>
    <col min="10755" max="10755" width="8.42578125" style="1" customWidth="1"/>
    <col min="10756" max="10756" width="10.85546875" style="1" customWidth="1"/>
    <col min="10757" max="10757" width="11.7109375" style="1" customWidth="1"/>
    <col min="10758" max="10758" width="12.5703125" style="1" customWidth="1"/>
    <col min="10759" max="10759" width="9.140625" style="1"/>
    <col min="10760" max="10760" width="10.5703125" style="1" bestFit="1" customWidth="1"/>
    <col min="10761" max="10763" width="9.140625" style="1"/>
    <col min="10764" max="10764" width="7.140625" style="1" customWidth="1"/>
    <col min="10765" max="11008" width="9.140625" style="1"/>
    <col min="11009" max="11009" width="7.140625" style="1" customWidth="1"/>
    <col min="11010" max="11010" width="39.42578125" style="1" customWidth="1"/>
    <col min="11011" max="11011" width="8.42578125" style="1" customWidth="1"/>
    <col min="11012" max="11012" width="10.85546875" style="1" customWidth="1"/>
    <col min="11013" max="11013" width="11.7109375" style="1" customWidth="1"/>
    <col min="11014" max="11014" width="12.5703125" style="1" customWidth="1"/>
    <col min="11015" max="11015" width="9.140625" style="1"/>
    <col min="11016" max="11016" width="10.5703125" style="1" bestFit="1" customWidth="1"/>
    <col min="11017" max="11019" width="9.140625" style="1"/>
    <col min="11020" max="11020" width="7.140625" style="1" customWidth="1"/>
    <col min="11021" max="11264" width="9.140625" style="1"/>
    <col min="11265" max="11265" width="7.140625" style="1" customWidth="1"/>
    <col min="11266" max="11266" width="39.42578125" style="1" customWidth="1"/>
    <col min="11267" max="11267" width="8.42578125" style="1" customWidth="1"/>
    <col min="11268" max="11268" width="10.85546875" style="1" customWidth="1"/>
    <col min="11269" max="11269" width="11.7109375" style="1" customWidth="1"/>
    <col min="11270" max="11270" width="12.5703125" style="1" customWidth="1"/>
    <col min="11271" max="11271" width="9.140625" style="1"/>
    <col min="11272" max="11272" width="10.5703125" style="1" bestFit="1" customWidth="1"/>
    <col min="11273" max="11275" width="9.140625" style="1"/>
    <col min="11276" max="11276" width="7.140625" style="1" customWidth="1"/>
    <col min="11277" max="11520" width="9.140625" style="1"/>
    <col min="11521" max="11521" width="7.140625" style="1" customWidth="1"/>
    <col min="11522" max="11522" width="39.42578125" style="1" customWidth="1"/>
    <col min="11523" max="11523" width="8.42578125" style="1" customWidth="1"/>
    <col min="11524" max="11524" width="10.85546875" style="1" customWidth="1"/>
    <col min="11525" max="11525" width="11.7109375" style="1" customWidth="1"/>
    <col min="11526" max="11526" width="12.5703125" style="1" customWidth="1"/>
    <col min="11527" max="11527" width="9.140625" style="1"/>
    <col min="11528" max="11528" width="10.5703125" style="1" bestFit="1" customWidth="1"/>
    <col min="11529" max="11531" width="9.140625" style="1"/>
    <col min="11532" max="11532" width="7.140625" style="1" customWidth="1"/>
    <col min="11533" max="11776" width="9.140625" style="1"/>
    <col min="11777" max="11777" width="7.140625" style="1" customWidth="1"/>
    <col min="11778" max="11778" width="39.42578125" style="1" customWidth="1"/>
    <col min="11779" max="11779" width="8.42578125" style="1" customWidth="1"/>
    <col min="11780" max="11780" width="10.85546875" style="1" customWidth="1"/>
    <col min="11781" max="11781" width="11.7109375" style="1" customWidth="1"/>
    <col min="11782" max="11782" width="12.5703125" style="1" customWidth="1"/>
    <col min="11783" max="11783" width="9.140625" style="1"/>
    <col min="11784" max="11784" width="10.5703125" style="1" bestFit="1" customWidth="1"/>
    <col min="11785" max="11787" width="9.140625" style="1"/>
    <col min="11788" max="11788" width="7.140625" style="1" customWidth="1"/>
    <col min="11789" max="12032" width="9.140625" style="1"/>
    <col min="12033" max="12033" width="7.140625" style="1" customWidth="1"/>
    <col min="12034" max="12034" width="39.42578125" style="1" customWidth="1"/>
    <col min="12035" max="12035" width="8.42578125" style="1" customWidth="1"/>
    <col min="12036" max="12036" width="10.85546875" style="1" customWidth="1"/>
    <col min="12037" max="12037" width="11.7109375" style="1" customWidth="1"/>
    <col min="12038" max="12038" width="12.5703125" style="1" customWidth="1"/>
    <col min="12039" max="12039" width="9.140625" style="1"/>
    <col min="12040" max="12040" width="10.5703125" style="1" bestFit="1" customWidth="1"/>
    <col min="12041" max="12043" width="9.140625" style="1"/>
    <col min="12044" max="12044" width="7.140625" style="1" customWidth="1"/>
    <col min="12045" max="12288" width="9.140625" style="1"/>
    <col min="12289" max="12289" width="7.140625" style="1" customWidth="1"/>
    <col min="12290" max="12290" width="39.42578125" style="1" customWidth="1"/>
    <col min="12291" max="12291" width="8.42578125" style="1" customWidth="1"/>
    <col min="12292" max="12292" width="10.85546875" style="1" customWidth="1"/>
    <col min="12293" max="12293" width="11.7109375" style="1" customWidth="1"/>
    <col min="12294" max="12294" width="12.5703125" style="1" customWidth="1"/>
    <col min="12295" max="12295" width="9.140625" style="1"/>
    <col min="12296" max="12296" width="10.5703125" style="1" bestFit="1" customWidth="1"/>
    <col min="12297" max="12299" width="9.140625" style="1"/>
    <col min="12300" max="12300" width="7.140625" style="1" customWidth="1"/>
    <col min="12301" max="12544" width="9.140625" style="1"/>
    <col min="12545" max="12545" width="7.140625" style="1" customWidth="1"/>
    <col min="12546" max="12546" width="39.42578125" style="1" customWidth="1"/>
    <col min="12547" max="12547" width="8.42578125" style="1" customWidth="1"/>
    <col min="12548" max="12548" width="10.85546875" style="1" customWidth="1"/>
    <col min="12549" max="12549" width="11.7109375" style="1" customWidth="1"/>
    <col min="12550" max="12550" width="12.5703125" style="1" customWidth="1"/>
    <col min="12551" max="12551" width="9.140625" style="1"/>
    <col min="12552" max="12552" width="10.5703125" style="1" bestFit="1" customWidth="1"/>
    <col min="12553" max="12555" width="9.140625" style="1"/>
    <col min="12556" max="12556" width="7.140625" style="1" customWidth="1"/>
    <col min="12557" max="12800" width="9.140625" style="1"/>
    <col min="12801" max="12801" width="7.140625" style="1" customWidth="1"/>
    <col min="12802" max="12802" width="39.42578125" style="1" customWidth="1"/>
    <col min="12803" max="12803" width="8.42578125" style="1" customWidth="1"/>
    <col min="12804" max="12804" width="10.85546875" style="1" customWidth="1"/>
    <col min="12805" max="12805" width="11.7109375" style="1" customWidth="1"/>
    <col min="12806" max="12806" width="12.5703125" style="1" customWidth="1"/>
    <col min="12807" max="12807" width="9.140625" style="1"/>
    <col min="12808" max="12808" width="10.5703125" style="1" bestFit="1" customWidth="1"/>
    <col min="12809" max="12811" width="9.140625" style="1"/>
    <col min="12812" max="12812" width="7.140625" style="1" customWidth="1"/>
    <col min="12813" max="13056" width="9.140625" style="1"/>
    <col min="13057" max="13057" width="7.140625" style="1" customWidth="1"/>
    <col min="13058" max="13058" width="39.42578125" style="1" customWidth="1"/>
    <col min="13059" max="13059" width="8.42578125" style="1" customWidth="1"/>
    <col min="13060" max="13060" width="10.85546875" style="1" customWidth="1"/>
    <col min="13061" max="13061" width="11.7109375" style="1" customWidth="1"/>
    <col min="13062" max="13062" width="12.5703125" style="1" customWidth="1"/>
    <col min="13063" max="13063" width="9.140625" style="1"/>
    <col min="13064" max="13064" width="10.5703125" style="1" bestFit="1" customWidth="1"/>
    <col min="13065" max="13067" width="9.140625" style="1"/>
    <col min="13068" max="13068" width="7.140625" style="1" customWidth="1"/>
    <col min="13069" max="13312" width="9.140625" style="1"/>
    <col min="13313" max="13313" width="7.140625" style="1" customWidth="1"/>
    <col min="13314" max="13314" width="39.42578125" style="1" customWidth="1"/>
    <col min="13315" max="13315" width="8.42578125" style="1" customWidth="1"/>
    <col min="13316" max="13316" width="10.85546875" style="1" customWidth="1"/>
    <col min="13317" max="13317" width="11.7109375" style="1" customWidth="1"/>
    <col min="13318" max="13318" width="12.5703125" style="1" customWidth="1"/>
    <col min="13319" max="13319" width="9.140625" style="1"/>
    <col min="13320" max="13320" width="10.5703125" style="1" bestFit="1" customWidth="1"/>
    <col min="13321" max="13323" width="9.140625" style="1"/>
    <col min="13324" max="13324" width="7.140625" style="1" customWidth="1"/>
    <col min="13325" max="13568" width="9.140625" style="1"/>
    <col min="13569" max="13569" width="7.140625" style="1" customWidth="1"/>
    <col min="13570" max="13570" width="39.42578125" style="1" customWidth="1"/>
    <col min="13571" max="13571" width="8.42578125" style="1" customWidth="1"/>
    <col min="13572" max="13572" width="10.85546875" style="1" customWidth="1"/>
    <col min="13573" max="13573" width="11.7109375" style="1" customWidth="1"/>
    <col min="13574" max="13574" width="12.5703125" style="1" customWidth="1"/>
    <col min="13575" max="13575" width="9.140625" style="1"/>
    <col min="13576" max="13576" width="10.5703125" style="1" bestFit="1" customWidth="1"/>
    <col min="13577" max="13579" width="9.140625" style="1"/>
    <col min="13580" max="13580" width="7.140625" style="1" customWidth="1"/>
    <col min="13581" max="13824" width="9.140625" style="1"/>
    <col min="13825" max="13825" width="7.140625" style="1" customWidth="1"/>
    <col min="13826" max="13826" width="39.42578125" style="1" customWidth="1"/>
    <col min="13827" max="13827" width="8.42578125" style="1" customWidth="1"/>
    <col min="13828" max="13828" width="10.85546875" style="1" customWidth="1"/>
    <col min="13829" max="13829" width="11.7109375" style="1" customWidth="1"/>
    <col min="13830" max="13830" width="12.5703125" style="1" customWidth="1"/>
    <col min="13831" max="13831" width="9.140625" style="1"/>
    <col min="13832" max="13832" width="10.5703125" style="1" bestFit="1" customWidth="1"/>
    <col min="13833" max="13835" width="9.140625" style="1"/>
    <col min="13836" max="13836" width="7.140625" style="1" customWidth="1"/>
    <col min="13837" max="14080" width="9.140625" style="1"/>
    <col min="14081" max="14081" width="7.140625" style="1" customWidth="1"/>
    <col min="14082" max="14082" width="39.42578125" style="1" customWidth="1"/>
    <col min="14083" max="14083" width="8.42578125" style="1" customWidth="1"/>
    <col min="14084" max="14084" width="10.85546875" style="1" customWidth="1"/>
    <col min="14085" max="14085" width="11.7109375" style="1" customWidth="1"/>
    <col min="14086" max="14086" width="12.5703125" style="1" customWidth="1"/>
    <col min="14087" max="14087" width="9.140625" style="1"/>
    <col min="14088" max="14088" width="10.5703125" style="1" bestFit="1" customWidth="1"/>
    <col min="14089" max="14091" width="9.140625" style="1"/>
    <col min="14092" max="14092" width="7.140625" style="1" customWidth="1"/>
    <col min="14093" max="14336" width="9.140625" style="1"/>
    <col min="14337" max="14337" width="7.140625" style="1" customWidth="1"/>
    <col min="14338" max="14338" width="39.42578125" style="1" customWidth="1"/>
    <col min="14339" max="14339" width="8.42578125" style="1" customWidth="1"/>
    <col min="14340" max="14340" width="10.85546875" style="1" customWidth="1"/>
    <col min="14341" max="14341" width="11.7109375" style="1" customWidth="1"/>
    <col min="14342" max="14342" width="12.5703125" style="1" customWidth="1"/>
    <col min="14343" max="14343" width="9.140625" style="1"/>
    <col min="14344" max="14344" width="10.5703125" style="1" bestFit="1" customWidth="1"/>
    <col min="14345" max="14347" width="9.140625" style="1"/>
    <col min="14348" max="14348" width="7.140625" style="1" customWidth="1"/>
    <col min="14349" max="14592" width="9.140625" style="1"/>
    <col min="14593" max="14593" width="7.140625" style="1" customWidth="1"/>
    <col min="14594" max="14594" width="39.42578125" style="1" customWidth="1"/>
    <col min="14595" max="14595" width="8.42578125" style="1" customWidth="1"/>
    <col min="14596" max="14596" width="10.85546875" style="1" customWidth="1"/>
    <col min="14597" max="14597" width="11.7109375" style="1" customWidth="1"/>
    <col min="14598" max="14598" width="12.5703125" style="1" customWidth="1"/>
    <col min="14599" max="14599" width="9.140625" style="1"/>
    <col min="14600" max="14600" width="10.5703125" style="1" bestFit="1" customWidth="1"/>
    <col min="14601" max="14603" width="9.140625" style="1"/>
    <col min="14604" max="14604" width="7.140625" style="1" customWidth="1"/>
    <col min="14605" max="14848" width="9.140625" style="1"/>
    <col min="14849" max="14849" width="7.140625" style="1" customWidth="1"/>
    <col min="14850" max="14850" width="39.42578125" style="1" customWidth="1"/>
    <col min="14851" max="14851" width="8.42578125" style="1" customWidth="1"/>
    <col min="14852" max="14852" width="10.85546875" style="1" customWidth="1"/>
    <col min="14853" max="14853" width="11.7109375" style="1" customWidth="1"/>
    <col min="14854" max="14854" width="12.5703125" style="1" customWidth="1"/>
    <col min="14855" max="14855" width="9.140625" style="1"/>
    <col min="14856" max="14856" width="10.5703125" style="1" bestFit="1" customWidth="1"/>
    <col min="14857" max="14859" width="9.140625" style="1"/>
    <col min="14860" max="14860" width="7.140625" style="1" customWidth="1"/>
    <col min="14861" max="15104" width="9.140625" style="1"/>
    <col min="15105" max="15105" width="7.140625" style="1" customWidth="1"/>
    <col min="15106" max="15106" width="39.42578125" style="1" customWidth="1"/>
    <col min="15107" max="15107" width="8.42578125" style="1" customWidth="1"/>
    <col min="15108" max="15108" width="10.85546875" style="1" customWidth="1"/>
    <col min="15109" max="15109" width="11.7109375" style="1" customWidth="1"/>
    <col min="15110" max="15110" width="12.5703125" style="1" customWidth="1"/>
    <col min="15111" max="15111" width="9.140625" style="1"/>
    <col min="15112" max="15112" width="10.5703125" style="1" bestFit="1" customWidth="1"/>
    <col min="15113" max="15115" width="9.140625" style="1"/>
    <col min="15116" max="15116" width="7.140625" style="1" customWidth="1"/>
    <col min="15117" max="15360" width="9.140625" style="1"/>
    <col min="15361" max="15361" width="7.140625" style="1" customWidth="1"/>
    <col min="15362" max="15362" width="39.42578125" style="1" customWidth="1"/>
    <col min="15363" max="15363" width="8.42578125" style="1" customWidth="1"/>
    <col min="15364" max="15364" width="10.85546875" style="1" customWidth="1"/>
    <col min="15365" max="15365" width="11.7109375" style="1" customWidth="1"/>
    <col min="15366" max="15366" width="12.5703125" style="1" customWidth="1"/>
    <col min="15367" max="15367" width="9.140625" style="1"/>
    <col min="15368" max="15368" width="10.5703125" style="1" bestFit="1" customWidth="1"/>
    <col min="15369" max="15371" width="9.140625" style="1"/>
    <col min="15372" max="15372" width="7.140625" style="1" customWidth="1"/>
    <col min="15373" max="15616" width="9.140625" style="1"/>
    <col min="15617" max="15617" width="7.140625" style="1" customWidth="1"/>
    <col min="15618" max="15618" width="39.42578125" style="1" customWidth="1"/>
    <col min="15619" max="15619" width="8.42578125" style="1" customWidth="1"/>
    <col min="15620" max="15620" width="10.85546875" style="1" customWidth="1"/>
    <col min="15621" max="15621" width="11.7109375" style="1" customWidth="1"/>
    <col min="15622" max="15622" width="12.5703125" style="1" customWidth="1"/>
    <col min="15623" max="15623" width="9.140625" style="1"/>
    <col min="15624" max="15624" width="10.5703125" style="1" bestFit="1" customWidth="1"/>
    <col min="15625" max="15627" width="9.140625" style="1"/>
    <col min="15628" max="15628" width="7.140625" style="1" customWidth="1"/>
    <col min="15629" max="15872" width="9.140625" style="1"/>
    <col min="15873" max="15873" width="7.140625" style="1" customWidth="1"/>
    <col min="15874" max="15874" width="39.42578125" style="1" customWidth="1"/>
    <col min="15875" max="15875" width="8.42578125" style="1" customWidth="1"/>
    <col min="15876" max="15876" width="10.85546875" style="1" customWidth="1"/>
    <col min="15877" max="15877" width="11.7109375" style="1" customWidth="1"/>
    <col min="15878" max="15878" width="12.5703125" style="1" customWidth="1"/>
    <col min="15879" max="15879" width="9.140625" style="1"/>
    <col min="15880" max="15880" width="10.5703125" style="1" bestFit="1" customWidth="1"/>
    <col min="15881" max="15883" width="9.140625" style="1"/>
    <col min="15884" max="15884" width="7.140625" style="1" customWidth="1"/>
    <col min="15885" max="16128" width="9.140625" style="1"/>
    <col min="16129" max="16129" width="7.140625" style="1" customWidth="1"/>
    <col min="16130" max="16130" width="39.42578125" style="1" customWidth="1"/>
    <col min="16131" max="16131" width="8.42578125" style="1" customWidth="1"/>
    <col min="16132" max="16132" width="10.85546875" style="1" customWidth="1"/>
    <col min="16133" max="16133" width="11.7109375" style="1" customWidth="1"/>
    <col min="16134" max="16134" width="12.5703125" style="1" customWidth="1"/>
    <col min="16135" max="16135" width="9.140625" style="1"/>
    <col min="16136" max="16136" width="10.5703125" style="1" bestFit="1" customWidth="1"/>
    <col min="16137" max="16139" width="9.140625" style="1"/>
    <col min="16140" max="16140" width="7.140625" style="1" customWidth="1"/>
    <col min="16141" max="16384" width="9.140625" style="1"/>
  </cols>
  <sheetData>
    <row r="1" spans="1:6">
      <c r="A1" s="78" t="s">
        <v>381</v>
      </c>
      <c r="B1" s="78" t="s">
        <v>382</v>
      </c>
    </row>
    <row r="2" spans="1:6">
      <c r="A2" s="78"/>
      <c r="B2" s="78"/>
    </row>
    <row r="3" spans="1:6" s="95" customFormat="1" ht="15">
      <c r="A3" s="110" t="s">
        <v>383</v>
      </c>
      <c r="B3" s="164"/>
      <c r="C3" s="112"/>
      <c r="D3" s="113"/>
      <c r="E3" s="112"/>
      <c r="F3" s="114"/>
    </row>
    <row r="4" spans="1:6" s="165" customFormat="1" ht="27" customHeight="1">
      <c r="A4" s="768" t="s">
        <v>384</v>
      </c>
      <c r="B4" s="769"/>
      <c r="C4" s="769"/>
      <c r="D4" s="769"/>
      <c r="E4" s="769"/>
      <c r="F4" s="770"/>
    </row>
    <row r="5" spans="1:6" s="165" customFormat="1" ht="28.5" customHeight="1">
      <c r="A5" s="771" t="s">
        <v>385</v>
      </c>
      <c r="B5" s="766"/>
      <c r="C5" s="766"/>
      <c r="D5" s="766"/>
      <c r="E5" s="766"/>
      <c r="F5" s="767"/>
    </row>
    <row r="6" spans="1:6" s="165" customFormat="1" ht="42.75" customHeight="1">
      <c r="A6" s="771" t="s">
        <v>386</v>
      </c>
      <c r="B6" s="766"/>
      <c r="C6" s="766"/>
      <c r="D6" s="766"/>
      <c r="E6" s="766"/>
      <c r="F6" s="767"/>
    </row>
    <row r="7" spans="1:6" s="166" customFormat="1" ht="27" customHeight="1">
      <c r="A7" s="772" t="s">
        <v>387</v>
      </c>
      <c r="B7" s="773"/>
      <c r="C7" s="773"/>
      <c r="D7" s="773"/>
      <c r="E7" s="773"/>
      <c r="F7" s="774"/>
    </row>
    <row r="8" spans="1:6" ht="13.5" customHeight="1">
      <c r="A8" s="78"/>
      <c r="B8" s="78"/>
    </row>
    <row r="9" spans="1:6" ht="12" customHeight="1">
      <c r="A9" s="78"/>
      <c r="B9" s="78"/>
    </row>
    <row r="10" spans="1:6" s="24" customFormat="1" ht="17.25" thickBot="1">
      <c r="A10" s="80"/>
      <c r="B10" s="80" t="s">
        <v>108</v>
      </c>
      <c r="C10" s="101" t="s">
        <v>211</v>
      </c>
      <c r="D10" s="101" t="s">
        <v>109</v>
      </c>
      <c r="E10" s="101" t="s">
        <v>110</v>
      </c>
      <c r="F10" s="101" t="s">
        <v>111</v>
      </c>
    </row>
    <row r="11" spans="1:6" ht="17.25" thickTop="1"/>
    <row r="12" spans="1:6" ht="132" customHeight="1">
      <c r="A12" s="510" t="s">
        <v>388</v>
      </c>
      <c r="B12" s="504" t="s">
        <v>389</v>
      </c>
      <c r="C12" s="505" t="s">
        <v>113</v>
      </c>
      <c r="D12" s="506">
        <v>740</v>
      </c>
      <c r="E12" s="835">
        <v>0</v>
      </c>
      <c r="F12" s="507">
        <f>E12*D12</f>
        <v>0</v>
      </c>
    </row>
    <row r="13" spans="1:6">
      <c r="B13" s="88"/>
      <c r="C13" s="87"/>
      <c r="D13" s="87"/>
      <c r="E13" s="843"/>
      <c r="F13" s="87"/>
    </row>
    <row r="14" spans="1:6" ht="70.5" customHeight="1">
      <c r="A14" s="510" t="s">
        <v>390</v>
      </c>
      <c r="B14" s="504" t="s">
        <v>391</v>
      </c>
      <c r="C14" s="505" t="s">
        <v>113</v>
      </c>
      <c r="D14" s="506">
        <v>740</v>
      </c>
      <c r="E14" s="835">
        <v>0</v>
      </c>
      <c r="F14" s="507">
        <f>E14*D14</f>
        <v>0</v>
      </c>
    </row>
    <row r="15" spans="1:6">
      <c r="E15" s="838"/>
    </row>
    <row r="16" spans="1:6" s="87" customFormat="1" ht="55.5" customHeight="1">
      <c r="A16" s="510" t="s">
        <v>392</v>
      </c>
      <c r="B16" s="504" t="s">
        <v>393</v>
      </c>
      <c r="C16" s="505" t="s">
        <v>113</v>
      </c>
      <c r="D16" s="506">
        <v>649</v>
      </c>
      <c r="E16" s="835">
        <v>0</v>
      </c>
      <c r="F16" s="507">
        <f>E16*D16</f>
        <v>0</v>
      </c>
    </row>
    <row r="17" spans="1:6" s="87" customFormat="1" ht="13.5">
      <c r="A17" s="510"/>
      <c r="B17" s="511" t="s">
        <v>394</v>
      </c>
      <c r="C17" s="505"/>
      <c r="D17" s="506"/>
      <c r="E17" s="835"/>
      <c r="F17" s="507"/>
    </row>
    <row r="18" spans="1:6" s="87" customFormat="1" ht="16.5" customHeight="1">
      <c r="A18" s="510"/>
      <c r="B18" s="512" t="s">
        <v>395</v>
      </c>
      <c r="C18" s="513"/>
      <c r="D18" s="514"/>
      <c r="E18" s="848"/>
      <c r="F18" s="515"/>
    </row>
    <row r="19" spans="1:6" s="87" customFormat="1" ht="12.75">
      <c r="A19" s="516"/>
      <c r="B19" s="517" t="s">
        <v>396</v>
      </c>
      <c r="C19" s="513"/>
      <c r="D19" s="514"/>
      <c r="E19" s="848"/>
      <c r="F19" s="515"/>
    </row>
    <row r="20" spans="1:6" s="87" customFormat="1" ht="56.25" customHeight="1">
      <c r="A20" s="516"/>
      <c r="B20" s="518" t="s">
        <v>397</v>
      </c>
      <c r="C20" s="513"/>
      <c r="D20" s="514"/>
      <c r="E20" s="848"/>
      <c r="F20" s="515"/>
    </row>
    <row r="21" spans="1:6" s="87" customFormat="1" ht="12.75">
      <c r="A21" s="516"/>
      <c r="B21" s="517" t="s">
        <v>398</v>
      </c>
      <c r="C21" s="513"/>
      <c r="D21" s="514"/>
      <c r="E21" s="848"/>
      <c r="F21" s="515"/>
    </row>
    <row r="22" spans="1:6" s="87" customFormat="1" ht="12.75">
      <c r="A22" s="516"/>
      <c r="B22" s="517" t="s">
        <v>399</v>
      </c>
      <c r="C22" s="513"/>
      <c r="D22" s="514"/>
      <c r="E22" s="848"/>
      <c r="F22" s="515"/>
    </row>
    <row r="23" spans="1:6" s="87" customFormat="1" ht="12.75">
      <c r="A23" s="510"/>
      <c r="B23" s="517" t="s">
        <v>400</v>
      </c>
      <c r="C23" s="513"/>
      <c r="D23" s="514"/>
      <c r="E23" s="848"/>
      <c r="F23" s="515"/>
    </row>
    <row r="24" spans="1:6" s="87" customFormat="1" ht="66.75" customHeight="1">
      <c r="A24" s="510"/>
      <c r="B24" s="517" t="s">
        <v>401</v>
      </c>
      <c r="C24" s="513"/>
      <c r="D24" s="514"/>
      <c r="E24" s="848"/>
      <c r="F24" s="515"/>
    </row>
    <row r="25" spans="1:6" s="87" customFormat="1" ht="12.75">
      <c r="A25" s="167"/>
      <c r="B25" s="43"/>
      <c r="C25" s="102"/>
      <c r="D25" s="103"/>
      <c r="E25" s="840"/>
      <c r="F25" s="105"/>
    </row>
    <row r="26" spans="1:6" s="87" customFormat="1" ht="63.75">
      <c r="A26" s="510" t="s">
        <v>402</v>
      </c>
      <c r="B26" s="504" t="s">
        <v>403</v>
      </c>
      <c r="C26" s="505" t="s">
        <v>113</v>
      </c>
      <c r="D26" s="506">
        <v>9.08</v>
      </c>
      <c r="E26" s="835">
        <v>0</v>
      </c>
      <c r="F26" s="507">
        <f>E26*D26</f>
        <v>0</v>
      </c>
    </row>
    <row r="27" spans="1:6" s="87" customFormat="1" ht="18" customHeight="1">
      <c r="A27" s="510"/>
      <c r="B27" s="511" t="s">
        <v>394</v>
      </c>
      <c r="C27" s="513"/>
      <c r="D27" s="514"/>
      <c r="E27" s="848"/>
      <c r="F27" s="515"/>
    </row>
    <row r="28" spans="1:6" s="87" customFormat="1" ht="16.5" customHeight="1">
      <c r="A28" s="510"/>
      <c r="B28" s="512" t="s">
        <v>395</v>
      </c>
      <c r="C28" s="513"/>
      <c r="D28" s="514"/>
      <c r="E28" s="848"/>
      <c r="F28" s="515"/>
    </row>
    <row r="29" spans="1:6" s="87" customFormat="1" ht="12.75">
      <c r="A29" s="516"/>
      <c r="B29" s="517" t="s">
        <v>396</v>
      </c>
      <c r="C29" s="513"/>
      <c r="D29" s="514"/>
      <c r="E29" s="848"/>
      <c r="F29" s="515"/>
    </row>
    <row r="30" spans="1:6" s="87" customFormat="1" ht="12.75">
      <c r="A30" s="516"/>
      <c r="B30" s="518" t="s">
        <v>404</v>
      </c>
      <c r="C30" s="513"/>
      <c r="D30" s="514"/>
      <c r="E30" s="848"/>
      <c r="F30" s="515"/>
    </row>
    <row r="31" spans="1:6" s="87" customFormat="1" ht="12.75">
      <c r="A31" s="516"/>
      <c r="B31" s="517" t="s">
        <v>398</v>
      </c>
      <c r="C31" s="513"/>
      <c r="D31" s="514"/>
      <c r="E31" s="848"/>
      <c r="F31" s="515"/>
    </row>
    <row r="32" spans="1:6" s="87" customFormat="1" ht="12.75">
      <c r="A32" s="516"/>
      <c r="B32" s="517" t="s">
        <v>399</v>
      </c>
      <c r="C32" s="513"/>
      <c r="D32" s="514"/>
      <c r="E32" s="848"/>
      <c r="F32" s="515"/>
    </row>
    <row r="33" spans="1:6" s="87" customFormat="1" ht="12.75">
      <c r="A33" s="516"/>
      <c r="B33" s="517" t="s">
        <v>400</v>
      </c>
      <c r="C33" s="513"/>
      <c r="D33" s="514"/>
      <c r="E33" s="848"/>
      <c r="F33" s="515"/>
    </row>
    <row r="34" spans="1:6" s="87" customFormat="1" ht="63.75">
      <c r="A34" s="516"/>
      <c r="B34" s="517" t="s">
        <v>401</v>
      </c>
      <c r="C34" s="513"/>
      <c r="D34" s="514"/>
      <c r="E34" s="848"/>
      <c r="F34" s="515"/>
    </row>
    <row r="35" spans="1:6" s="87" customFormat="1" ht="12.75">
      <c r="A35" s="169"/>
      <c r="B35" s="43"/>
      <c r="C35" s="102"/>
      <c r="D35" s="103"/>
      <c r="E35" s="840"/>
      <c r="F35" s="105"/>
    </row>
    <row r="36" spans="1:6" s="87" customFormat="1" ht="25.5">
      <c r="A36" s="510" t="s">
        <v>405</v>
      </c>
      <c r="B36" s="517" t="s">
        <v>406</v>
      </c>
      <c r="C36" s="505" t="s">
        <v>113</v>
      </c>
      <c r="D36" s="506">
        <v>26.98</v>
      </c>
      <c r="E36" s="835">
        <v>0</v>
      </c>
      <c r="F36" s="507">
        <f>E36*D36</f>
        <v>0</v>
      </c>
    </row>
    <row r="37" spans="1:6" s="87" customFormat="1" ht="18" customHeight="1">
      <c r="A37" s="510"/>
      <c r="B37" s="512" t="s">
        <v>407</v>
      </c>
      <c r="C37" s="513"/>
      <c r="D37" s="514"/>
      <c r="E37" s="848"/>
      <c r="F37" s="515"/>
    </row>
    <row r="38" spans="1:6" s="87" customFormat="1" ht="16.5" customHeight="1">
      <c r="A38" s="510"/>
      <c r="B38" s="517" t="s">
        <v>396</v>
      </c>
      <c r="C38" s="513"/>
      <c r="D38" s="514"/>
      <c r="E38" s="848"/>
      <c r="F38" s="515"/>
    </row>
    <row r="39" spans="1:6" s="87" customFormat="1" ht="25.5">
      <c r="A39" s="516"/>
      <c r="B39" s="519" t="s">
        <v>408</v>
      </c>
      <c r="C39" s="513"/>
      <c r="D39" s="514"/>
      <c r="E39" s="848"/>
      <c r="F39" s="515"/>
    </row>
    <row r="40" spans="1:6" s="87" customFormat="1" ht="18" customHeight="1">
      <c r="A40" s="516"/>
      <c r="B40" s="517" t="s">
        <v>398</v>
      </c>
      <c r="C40" s="513"/>
      <c r="D40" s="514"/>
      <c r="E40" s="848"/>
      <c r="F40" s="515"/>
    </row>
    <row r="41" spans="1:6" s="87" customFormat="1" ht="18" customHeight="1">
      <c r="A41" s="516"/>
      <c r="B41" s="517" t="s">
        <v>400</v>
      </c>
      <c r="C41" s="513"/>
      <c r="D41" s="514"/>
      <c r="E41" s="848"/>
      <c r="F41" s="515"/>
    </row>
    <row r="42" spans="1:6" s="87" customFormat="1" ht="12.75">
      <c r="A42" s="516"/>
      <c r="B42" s="517" t="s">
        <v>409</v>
      </c>
      <c r="C42" s="513"/>
      <c r="D42" s="514"/>
      <c r="E42" s="848"/>
      <c r="F42" s="515"/>
    </row>
    <row r="43" spans="1:6" s="87" customFormat="1" ht="12.75">
      <c r="A43" s="169"/>
      <c r="B43" s="43"/>
      <c r="C43" s="102"/>
      <c r="D43" s="103"/>
      <c r="E43" s="840"/>
      <c r="F43" s="105"/>
    </row>
    <row r="44" spans="1:6" s="87" customFormat="1" ht="25.5">
      <c r="A44" s="510" t="s">
        <v>410</v>
      </c>
      <c r="B44" s="517" t="s">
        <v>411</v>
      </c>
      <c r="C44" s="505" t="s">
        <v>113</v>
      </c>
      <c r="D44" s="506">
        <v>54.3</v>
      </c>
      <c r="E44" s="835">
        <v>0</v>
      </c>
      <c r="F44" s="507">
        <f>E44*D44</f>
        <v>0</v>
      </c>
    </row>
    <row r="45" spans="1:6" s="87" customFormat="1" ht="24" customHeight="1" thickBot="1">
      <c r="A45" s="167"/>
      <c r="B45" s="43"/>
      <c r="C45" s="84"/>
      <c r="D45" s="170"/>
      <c r="E45" s="832"/>
      <c r="F45" s="86"/>
    </row>
    <row r="46" spans="1:6" s="24" customFormat="1" ht="17.25" thickBot="1">
      <c r="A46" s="90"/>
      <c r="B46" s="91" t="s">
        <v>412</v>
      </c>
      <c r="C46" s="106"/>
      <c r="D46" s="107"/>
      <c r="E46" s="108"/>
      <c r="F46" s="108">
        <f>SUM(F11:F45)</f>
        <v>0</v>
      </c>
    </row>
    <row r="47" spans="1:6" ht="17.25" thickTop="1">
      <c r="A47" s="171"/>
      <c r="B47" s="172"/>
      <c r="C47" s="75"/>
      <c r="D47" s="173"/>
      <c r="E47" s="174"/>
      <c r="F47" s="174"/>
    </row>
    <row r="48" spans="1:6">
      <c r="A48" s="171"/>
      <c r="B48" s="172"/>
      <c r="C48" s="75"/>
      <c r="D48" s="173"/>
      <c r="E48" s="174"/>
      <c r="F48" s="174"/>
    </row>
  </sheetData>
  <sheetProtection algorithmName="SHA-512" hashValue="qxYUarVW0JGwTUUVQUY9ezZuP4CvyX3hFrLU3M7Qp5hWXG+mbZibg5c2A6lcm2LuzbUUomknLU0z4f8nlWjCSg==" saltValue="3ICEwPi7MSDr33nCLyV6vg==" spinCount="100000" sheet="1"/>
  <mergeCells count="4">
    <mergeCell ref="A4:F4"/>
    <mergeCell ref="A5:F5"/>
    <mergeCell ref="A6:F6"/>
    <mergeCell ref="A7:F7"/>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A/6.0 FASADERSKA DELA</oddHeader>
    <oddFooter>&amp;LRekonstrukcija - OBSTOJEČI OBJEKT&amp;R&amp;P</oddFooter>
  </headerFooter>
  <rowBreaks count="1" manualBreakCount="1">
    <brk id="23" max="5" man="1"/>
  </rowBreaks>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0ACA-EF33-4086-A5C1-AFBD6889608C}">
  <sheetPr>
    <tabColor rgb="FFFFFF00"/>
  </sheetPr>
  <dimension ref="A1:J63"/>
  <sheetViews>
    <sheetView view="pageBreakPreview" zoomScaleSheetLayoutView="100" workbookViewId="0">
      <selection activeCell="K25" sqref="K25"/>
    </sheetView>
  </sheetViews>
  <sheetFormatPr defaultRowHeight="16.5"/>
  <cols>
    <col min="1" max="1" width="7.140625" style="48" customWidth="1"/>
    <col min="2" max="2" width="39.42578125" style="1" customWidth="1"/>
    <col min="3" max="3" width="8.28515625" style="1" customWidth="1"/>
    <col min="4" max="4" width="9.7109375" style="1" customWidth="1"/>
    <col min="5" max="5" width="12.42578125" style="1" customWidth="1"/>
    <col min="6" max="6" width="13.28515625" style="1" customWidth="1"/>
    <col min="7" max="7" width="18" style="1" hidden="1" customWidth="1"/>
    <col min="8" max="8" width="17.5703125" style="1" hidden="1" customWidth="1"/>
    <col min="9"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10" s="178" customFormat="1" ht="18.75" thickBot="1">
      <c r="A1" s="175" t="s">
        <v>413</v>
      </c>
      <c r="B1" s="176" t="s">
        <v>52</v>
      </c>
      <c r="C1" s="177"/>
      <c r="D1" s="177"/>
      <c r="E1" s="177"/>
      <c r="F1" s="177"/>
    </row>
    <row r="2" spans="1:10" ht="17.25" thickTop="1"/>
    <row r="5" spans="1:10">
      <c r="A5" s="78" t="s">
        <v>414</v>
      </c>
      <c r="B5" s="24" t="s">
        <v>415</v>
      </c>
    </row>
    <row r="6" spans="1:10">
      <c r="A6" s="78"/>
      <c r="B6" s="24"/>
    </row>
    <row r="7" spans="1:10" s="95" customFormat="1" ht="15">
      <c r="A7" s="110" t="s">
        <v>416</v>
      </c>
      <c r="B7" s="111"/>
      <c r="C7" s="112"/>
      <c r="D7" s="113"/>
      <c r="E7" s="112"/>
      <c r="F7" s="114"/>
    </row>
    <row r="8" spans="1:10" s="179" customFormat="1" ht="16.5" customHeight="1">
      <c r="A8" s="746" t="s">
        <v>417</v>
      </c>
      <c r="B8" s="747"/>
      <c r="C8" s="747"/>
      <c r="D8" s="747"/>
      <c r="E8" s="747"/>
      <c r="F8" s="748"/>
    </row>
    <row r="9" spans="1:10" s="179" customFormat="1" ht="12.75" customHeight="1">
      <c r="A9" s="776" t="s">
        <v>418</v>
      </c>
      <c r="B9" s="777"/>
      <c r="C9" s="777"/>
      <c r="D9" s="777"/>
      <c r="E9" s="777"/>
      <c r="F9" s="778"/>
    </row>
    <row r="10" spans="1:10" s="179" customFormat="1" ht="15" customHeight="1">
      <c r="A10" s="776" t="s">
        <v>419</v>
      </c>
      <c r="B10" s="777"/>
      <c r="C10" s="777"/>
      <c r="D10" s="777"/>
      <c r="E10" s="777"/>
      <c r="F10" s="778"/>
    </row>
    <row r="11" spans="1:10" s="179" customFormat="1" ht="27" customHeight="1">
      <c r="A11" s="776" t="s">
        <v>420</v>
      </c>
      <c r="B11" s="777"/>
      <c r="C11" s="777"/>
      <c r="D11" s="777"/>
      <c r="E11" s="777"/>
      <c r="F11" s="778"/>
    </row>
    <row r="12" spans="1:10" s="179" customFormat="1" ht="13.5">
      <c r="A12" s="776" t="s">
        <v>421</v>
      </c>
      <c r="B12" s="777"/>
      <c r="C12" s="777"/>
      <c r="D12" s="777"/>
      <c r="E12" s="777"/>
      <c r="F12" s="778"/>
    </row>
    <row r="13" spans="1:10" s="179" customFormat="1" ht="15.75" customHeight="1">
      <c r="A13" s="779" t="s">
        <v>422</v>
      </c>
      <c r="B13" s="780"/>
      <c r="C13" s="780"/>
      <c r="D13" s="780"/>
      <c r="E13" s="780"/>
      <c r="F13" s="781"/>
    </row>
    <row r="14" spans="1:10" s="95" customFormat="1" ht="15">
      <c r="A14" s="180" t="s">
        <v>423</v>
      </c>
      <c r="B14" s="181"/>
      <c r="C14" s="182"/>
      <c r="D14" s="183"/>
      <c r="E14" s="182"/>
      <c r="F14" s="184"/>
    </row>
    <row r="15" spans="1:10" s="186" customFormat="1" ht="14.25" customHeight="1">
      <c r="A15" s="746" t="s">
        <v>424</v>
      </c>
      <c r="B15" s="747"/>
      <c r="C15" s="747"/>
      <c r="D15" s="747"/>
      <c r="E15" s="747"/>
      <c r="F15" s="748"/>
      <c r="G15" s="185"/>
      <c r="H15" s="185"/>
      <c r="I15" s="185"/>
      <c r="J15" s="185"/>
    </row>
    <row r="16" spans="1:10" s="186" customFormat="1" ht="39" customHeight="1">
      <c r="A16" s="749" t="s">
        <v>425</v>
      </c>
      <c r="B16" s="750"/>
      <c r="C16" s="750"/>
      <c r="D16" s="750"/>
      <c r="E16" s="750"/>
      <c r="F16" s="751"/>
      <c r="G16" s="185"/>
      <c r="H16" s="185"/>
      <c r="I16" s="185"/>
      <c r="J16" s="185"/>
    </row>
    <row r="17" spans="1:10" s="186" customFormat="1" ht="27.75" customHeight="1">
      <c r="A17" s="749" t="s">
        <v>426</v>
      </c>
      <c r="B17" s="782"/>
      <c r="C17" s="782"/>
      <c r="D17" s="782"/>
      <c r="E17" s="782"/>
      <c r="F17" s="783"/>
      <c r="G17" s="185"/>
      <c r="H17" s="185"/>
      <c r="I17" s="185"/>
      <c r="J17" s="185"/>
    </row>
    <row r="18" spans="1:10" s="163" customFormat="1" ht="15" customHeight="1">
      <c r="A18" s="749" t="s">
        <v>427</v>
      </c>
      <c r="B18" s="784"/>
      <c r="C18" s="784"/>
      <c r="D18" s="784"/>
      <c r="E18" s="784"/>
      <c r="F18" s="785"/>
      <c r="G18" s="187"/>
      <c r="H18" s="187"/>
      <c r="I18" s="187"/>
      <c r="J18" s="187"/>
    </row>
    <row r="19" spans="1:10" s="186" customFormat="1" ht="13.5">
      <c r="A19" s="755" t="s">
        <v>428</v>
      </c>
      <c r="B19" s="786"/>
      <c r="C19" s="786"/>
      <c r="D19" s="786"/>
      <c r="E19" s="786"/>
      <c r="F19" s="787"/>
      <c r="G19" s="185"/>
      <c r="H19" s="185"/>
      <c r="I19" s="185"/>
      <c r="J19" s="185"/>
    </row>
    <row r="20" spans="1:10">
      <c r="A20" s="78"/>
      <c r="B20" s="24"/>
    </row>
    <row r="21" spans="1:10">
      <c r="A21" s="78"/>
      <c r="B21" s="24"/>
    </row>
    <row r="23" spans="1:10" s="24" customFormat="1" ht="17.25" thickBot="1">
      <c r="A23" s="80"/>
      <c r="B23" s="81" t="s">
        <v>108</v>
      </c>
      <c r="C23" s="101" t="s">
        <v>211</v>
      </c>
      <c r="D23" s="101" t="s">
        <v>109</v>
      </c>
      <c r="E23" s="101" t="s">
        <v>110</v>
      </c>
      <c r="F23" s="101" t="s">
        <v>111</v>
      </c>
      <c r="G23" s="24" t="s">
        <v>2375</v>
      </c>
      <c r="H23" s="24" t="s">
        <v>2376</v>
      </c>
    </row>
    <row r="24" spans="1:10" s="132" customFormat="1" ht="13.5" thickTop="1">
      <c r="A24" s="154"/>
      <c r="C24" s="156"/>
      <c r="D24" s="156"/>
      <c r="E24" s="156"/>
      <c r="F24" s="156"/>
    </row>
    <row r="25" spans="1:10" s="88" customFormat="1" ht="53.25" customHeight="1">
      <c r="A25" s="554" t="s">
        <v>429</v>
      </c>
      <c r="B25" s="553" t="s">
        <v>430</v>
      </c>
      <c r="C25" s="555" t="s">
        <v>113</v>
      </c>
      <c r="D25" s="556">
        <v>25.96</v>
      </c>
      <c r="E25" s="831">
        <v>0</v>
      </c>
      <c r="F25" s="557">
        <f>E25*D25</f>
        <v>0</v>
      </c>
      <c r="G25" s="621">
        <f>F25</f>
        <v>0</v>
      </c>
    </row>
    <row r="26" spans="1:10" s="132" customFormat="1" ht="12.75">
      <c r="A26" s="154"/>
      <c r="C26" s="156"/>
      <c r="D26" s="156"/>
      <c r="E26" s="844"/>
      <c r="F26" s="156"/>
      <c r="G26" s="621">
        <f t="shared" ref="G26:G33" si="0">F26</f>
        <v>0</v>
      </c>
    </row>
    <row r="27" spans="1:10" s="88" customFormat="1" ht="40.5" customHeight="1">
      <c r="A27" s="554" t="s">
        <v>431</v>
      </c>
      <c r="B27" s="553" t="s">
        <v>432</v>
      </c>
      <c r="C27" s="555" t="s">
        <v>113</v>
      </c>
      <c r="D27" s="556">
        <v>218.96</v>
      </c>
      <c r="E27" s="831">
        <v>0</v>
      </c>
      <c r="F27" s="557">
        <f>E27*D27</f>
        <v>0</v>
      </c>
      <c r="G27" s="621">
        <f t="shared" si="0"/>
        <v>0</v>
      </c>
    </row>
    <row r="28" spans="1:10" s="88" customFormat="1" ht="15.75" customHeight="1">
      <c r="A28" s="154"/>
      <c r="B28" s="46"/>
      <c r="C28" s="84"/>
      <c r="D28" s="85"/>
      <c r="E28" s="832"/>
      <c r="F28" s="86"/>
      <c r="G28" s="621">
        <f t="shared" si="0"/>
        <v>0</v>
      </c>
    </row>
    <row r="29" spans="1:10" s="88" customFormat="1" ht="57" customHeight="1">
      <c r="A29" s="554" t="s">
        <v>433</v>
      </c>
      <c r="B29" s="553" t="s">
        <v>434</v>
      </c>
      <c r="C29" s="555" t="s">
        <v>113</v>
      </c>
      <c r="D29" s="556">
        <v>744.4</v>
      </c>
      <c r="E29" s="831">
        <v>0</v>
      </c>
      <c r="F29" s="557">
        <f>E29*D29</f>
        <v>0</v>
      </c>
      <c r="G29" s="621">
        <f t="shared" si="0"/>
        <v>0</v>
      </c>
    </row>
    <row r="30" spans="1:10" s="88" customFormat="1" ht="20.25" customHeight="1">
      <c r="A30" s="154"/>
      <c r="B30" s="46"/>
      <c r="C30" s="84"/>
      <c r="D30" s="85"/>
      <c r="E30" s="832"/>
      <c r="F30" s="86"/>
      <c r="G30" s="621">
        <f t="shared" si="0"/>
        <v>0</v>
      </c>
    </row>
    <row r="31" spans="1:10" s="88" customFormat="1" ht="72" customHeight="1">
      <c r="A31" s="554" t="s">
        <v>435</v>
      </c>
      <c r="B31" s="553" t="s">
        <v>436</v>
      </c>
      <c r="C31" s="555" t="s">
        <v>113</v>
      </c>
      <c r="D31" s="556">
        <v>744.2</v>
      </c>
      <c r="E31" s="831">
        <v>0</v>
      </c>
      <c r="F31" s="557">
        <f>E31*D31</f>
        <v>0</v>
      </c>
      <c r="G31" s="621">
        <f t="shared" si="0"/>
        <v>0</v>
      </c>
    </row>
    <row r="32" spans="1:10" s="88" customFormat="1" ht="19.5" customHeight="1">
      <c r="A32" s="154"/>
      <c r="B32" s="46"/>
      <c r="C32" s="84"/>
      <c r="D32" s="85"/>
      <c r="E32" s="832"/>
      <c r="F32" s="86"/>
      <c r="G32" s="621">
        <f t="shared" si="0"/>
        <v>0</v>
      </c>
    </row>
    <row r="33" spans="1:8" s="88" customFormat="1" ht="54.75" customHeight="1">
      <c r="A33" s="554" t="s">
        <v>437</v>
      </c>
      <c r="B33" s="553" t="s">
        <v>438</v>
      </c>
      <c r="C33" s="555" t="s">
        <v>113</v>
      </c>
      <c r="D33" s="556">
        <v>744.2</v>
      </c>
      <c r="E33" s="831">
        <v>0</v>
      </c>
      <c r="F33" s="557">
        <f>E33*D33</f>
        <v>0</v>
      </c>
      <c r="G33" s="621">
        <f t="shared" si="0"/>
        <v>0</v>
      </c>
    </row>
    <row r="34" spans="1:8" s="88" customFormat="1" ht="18" customHeight="1">
      <c r="A34" s="154"/>
      <c r="B34" s="46"/>
      <c r="C34" s="84"/>
      <c r="D34" s="85"/>
      <c r="E34" s="832"/>
      <c r="F34" s="86"/>
    </row>
    <row r="35" spans="1:8" s="88" customFormat="1" ht="68.25" customHeight="1">
      <c r="A35" s="83" t="s">
        <v>439</v>
      </c>
      <c r="B35" s="46" t="s">
        <v>440</v>
      </c>
      <c r="C35" s="84" t="s">
        <v>113</v>
      </c>
      <c r="D35" s="85">
        <v>744.2</v>
      </c>
      <c r="E35" s="832">
        <v>0</v>
      </c>
      <c r="F35" s="86">
        <f>E35*D35</f>
        <v>0</v>
      </c>
      <c r="H35" s="621">
        <f>F35</f>
        <v>0</v>
      </c>
    </row>
    <row r="36" spans="1:8" s="88" customFormat="1" ht="12.75">
      <c r="A36" s="154"/>
      <c r="B36" s="46"/>
      <c r="C36" s="84"/>
      <c r="D36" s="85"/>
      <c r="E36" s="832"/>
      <c r="F36" s="86"/>
      <c r="H36" s="621">
        <f t="shared" ref="H36:H45" si="1">F36</f>
        <v>0</v>
      </c>
    </row>
    <row r="37" spans="1:8" s="88" customFormat="1" ht="16.5" customHeight="1">
      <c r="A37" s="83" t="s">
        <v>441</v>
      </c>
      <c r="B37" s="46" t="s">
        <v>442</v>
      </c>
      <c r="C37" s="84" t="s">
        <v>116</v>
      </c>
      <c r="D37" s="85">
        <v>10.199999999999999</v>
      </c>
      <c r="E37" s="832">
        <v>0</v>
      </c>
      <c r="F37" s="86">
        <f>E37*D37</f>
        <v>0</v>
      </c>
      <c r="H37" s="621">
        <f t="shared" si="1"/>
        <v>0</v>
      </c>
    </row>
    <row r="38" spans="1:8" s="88" customFormat="1" ht="12.75">
      <c r="A38" s="154"/>
      <c r="B38" s="188"/>
      <c r="C38" s="84"/>
      <c r="D38" s="85"/>
      <c r="E38" s="832"/>
      <c r="F38" s="157"/>
      <c r="H38" s="621">
        <f t="shared" si="1"/>
        <v>0</v>
      </c>
    </row>
    <row r="39" spans="1:8" s="88" customFormat="1" ht="51">
      <c r="A39" s="83" t="s">
        <v>443</v>
      </c>
      <c r="B39" s="46" t="s">
        <v>444</v>
      </c>
      <c r="C39" s="84" t="s">
        <v>116</v>
      </c>
      <c r="D39" s="85">
        <v>10.199999999999999</v>
      </c>
      <c r="E39" s="832">
        <v>0</v>
      </c>
      <c r="F39" s="86">
        <f>E39*D39</f>
        <v>0</v>
      </c>
      <c r="H39" s="621">
        <f t="shared" si="1"/>
        <v>0</v>
      </c>
    </row>
    <row r="40" spans="1:8" s="88" customFormat="1" ht="12.75">
      <c r="A40" s="154"/>
      <c r="B40" s="46"/>
      <c r="C40" s="84"/>
      <c r="D40" s="85"/>
      <c r="E40" s="832"/>
      <c r="F40" s="86"/>
      <c r="H40" s="621">
        <f t="shared" si="1"/>
        <v>0</v>
      </c>
    </row>
    <row r="41" spans="1:8" s="88" customFormat="1" ht="14.25" customHeight="1">
      <c r="A41" s="83" t="s">
        <v>445</v>
      </c>
      <c r="B41" s="46" t="s">
        <v>446</v>
      </c>
      <c r="C41" s="84" t="s">
        <v>116</v>
      </c>
      <c r="D41" s="85">
        <v>112.35</v>
      </c>
      <c r="E41" s="832">
        <v>0</v>
      </c>
      <c r="F41" s="86">
        <f>E41*D41</f>
        <v>0</v>
      </c>
      <c r="H41" s="621">
        <f t="shared" si="1"/>
        <v>0</v>
      </c>
    </row>
    <row r="42" spans="1:8" s="88" customFormat="1" ht="12.75">
      <c r="A42" s="154"/>
      <c r="B42" s="46"/>
      <c r="C42" s="84"/>
      <c r="D42" s="85"/>
      <c r="E42" s="832"/>
      <c r="F42" s="86"/>
      <c r="H42" s="621">
        <f t="shared" si="1"/>
        <v>0</v>
      </c>
    </row>
    <row r="43" spans="1:8" s="88" customFormat="1" ht="63.75">
      <c r="A43" s="83" t="s">
        <v>447</v>
      </c>
      <c r="B43" s="46" t="s">
        <v>448</v>
      </c>
      <c r="C43" s="84" t="s">
        <v>116</v>
      </c>
      <c r="D43" s="85">
        <v>38.24</v>
      </c>
      <c r="E43" s="832">
        <v>0</v>
      </c>
      <c r="F43" s="86">
        <f>E43*D43</f>
        <v>0</v>
      </c>
      <c r="H43" s="621">
        <f t="shared" si="1"/>
        <v>0</v>
      </c>
    </row>
    <row r="44" spans="1:8" s="88" customFormat="1" ht="12.75">
      <c r="A44" s="154"/>
      <c r="B44" s="46"/>
      <c r="C44" s="84"/>
      <c r="D44" s="85"/>
      <c r="E44" s="832"/>
      <c r="F44" s="86"/>
      <c r="H44" s="621">
        <f t="shared" si="1"/>
        <v>0</v>
      </c>
    </row>
    <row r="45" spans="1:8" s="88" customFormat="1" ht="79.5" customHeight="1">
      <c r="A45" s="83" t="s">
        <v>449</v>
      </c>
      <c r="B45" s="46" t="s">
        <v>450</v>
      </c>
      <c r="C45" s="84" t="s">
        <v>116</v>
      </c>
      <c r="D45" s="85">
        <v>32.75</v>
      </c>
      <c r="E45" s="832">
        <v>0</v>
      </c>
      <c r="F45" s="86">
        <f>E45*D45</f>
        <v>0</v>
      </c>
      <c r="H45" s="621">
        <f t="shared" si="1"/>
        <v>0</v>
      </c>
    </row>
    <row r="46" spans="1:8" s="88" customFormat="1" ht="12.75">
      <c r="A46" s="154"/>
      <c r="B46" s="46"/>
      <c r="C46" s="84"/>
      <c r="D46" s="85"/>
      <c r="E46" s="832"/>
      <c r="F46" s="86"/>
    </row>
    <row r="47" spans="1:8" s="88" customFormat="1" ht="57.75" customHeight="1">
      <c r="A47" s="554" t="s">
        <v>451</v>
      </c>
      <c r="B47" s="553" t="s">
        <v>452</v>
      </c>
      <c r="C47" s="555" t="s">
        <v>113</v>
      </c>
      <c r="D47" s="556">
        <v>76.12</v>
      </c>
      <c r="E47" s="831">
        <v>0</v>
      </c>
      <c r="F47" s="557">
        <f>E47*D47</f>
        <v>0</v>
      </c>
      <c r="G47" s="621">
        <f>F47</f>
        <v>0</v>
      </c>
    </row>
    <row r="48" spans="1:8" s="88" customFormat="1" ht="12.75">
      <c r="A48" s="154"/>
      <c r="E48" s="836"/>
    </row>
    <row r="49" spans="1:8" s="88" customFormat="1" ht="110.25" customHeight="1">
      <c r="A49" s="83" t="s">
        <v>453</v>
      </c>
      <c r="B49" s="46" t="s">
        <v>454</v>
      </c>
      <c r="C49" s="84" t="s">
        <v>116</v>
      </c>
      <c r="D49" s="85">
        <v>64.709999999999994</v>
      </c>
      <c r="E49" s="832">
        <v>0</v>
      </c>
      <c r="F49" s="86">
        <f>E49*D49</f>
        <v>0</v>
      </c>
      <c r="H49" s="621">
        <f>F49</f>
        <v>0</v>
      </c>
    </row>
    <row r="50" spans="1:8" s="88" customFormat="1" ht="12.75">
      <c r="A50" s="154"/>
      <c r="B50" s="46"/>
      <c r="C50" s="84"/>
      <c r="D50" s="85"/>
      <c r="E50" s="832"/>
      <c r="F50" s="157"/>
      <c r="H50" s="621">
        <f t="shared" ref="H50:H59" si="2">F50</f>
        <v>0</v>
      </c>
    </row>
    <row r="51" spans="1:8" s="88" customFormat="1" ht="56.25" customHeight="1">
      <c r="A51" s="83" t="s">
        <v>455</v>
      </c>
      <c r="B51" s="46" t="s">
        <v>456</v>
      </c>
      <c r="C51" s="84" t="s">
        <v>116</v>
      </c>
      <c r="D51" s="85">
        <v>38.24</v>
      </c>
      <c r="E51" s="832">
        <v>0</v>
      </c>
      <c r="F51" s="86">
        <f>E51*D51</f>
        <v>0</v>
      </c>
      <c r="H51" s="621">
        <f t="shared" si="2"/>
        <v>0</v>
      </c>
    </row>
    <row r="52" spans="1:8" s="88" customFormat="1" ht="12.75">
      <c r="A52" s="154"/>
      <c r="B52" s="46"/>
      <c r="C52" s="84"/>
      <c r="D52" s="85"/>
      <c r="E52" s="832"/>
      <c r="F52" s="86"/>
      <c r="H52" s="621">
        <f t="shared" si="2"/>
        <v>0</v>
      </c>
    </row>
    <row r="53" spans="1:8" s="88" customFormat="1" ht="81.75" customHeight="1">
      <c r="A53" s="83" t="s">
        <v>457</v>
      </c>
      <c r="B53" s="46" t="s">
        <v>458</v>
      </c>
      <c r="C53" s="84" t="s">
        <v>116</v>
      </c>
      <c r="D53" s="85">
        <v>35</v>
      </c>
      <c r="E53" s="832">
        <v>0</v>
      </c>
      <c r="F53" s="86">
        <f>E53*D53</f>
        <v>0</v>
      </c>
      <c r="H53" s="621">
        <f t="shared" si="2"/>
        <v>0</v>
      </c>
    </row>
    <row r="54" spans="1:8" s="88" customFormat="1">
      <c r="A54" s="154"/>
      <c r="B54" s="48"/>
      <c r="C54" s="48"/>
      <c r="D54" s="48"/>
      <c r="E54" s="849"/>
      <c r="F54" s="48"/>
      <c r="H54" s="621">
        <f t="shared" si="2"/>
        <v>0</v>
      </c>
    </row>
    <row r="55" spans="1:8" s="88" customFormat="1" ht="30.75" customHeight="1">
      <c r="A55" s="83" t="s">
        <v>459</v>
      </c>
      <c r="B55" s="46" t="s">
        <v>460</v>
      </c>
      <c r="C55" s="84" t="s">
        <v>128</v>
      </c>
      <c r="D55" s="85">
        <v>5</v>
      </c>
      <c r="E55" s="832">
        <v>0</v>
      </c>
      <c r="F55" s="86">
        <f>E55*D55</f>
        <v>0</v>
      </c>
      <c r="H55" s="621">
        <f t="shared" si="2"/>
        <v>0</v>
      </c>
    </row>
    <row r="56" spans="1:8" s="88" customFormat="1" ht="12.75">
      <c r="A56" s="154"/>
      <c r="B56" s="189"/>
      <c r="C56" s="84"/>
      <c r="D56" s="85"/>
      <c r="E56" s="832"/>
      <c r="F56" s="86"/>
      <c r="H56" s="621">
        <f t="shared" si="2"/>
        <v>0</v>
      </c>
    </row>
    <row r="57" spans="1:8" s="88" customFormat="1" ht="56.25" customHeight="1">
      <c r="A57" s="83" t="s">
        <v>461</v>
      </c>
      <c r="B57" s="46" t="s">
        <v>462</v>
      </c>
      <c r="C57" s="84" t="s">
        <v>116</v>
      </c>
      <c r="D57" s="85">
        <v>42.72</v>
      </c>
      <c r="E57" s="832">
        <v>0</v>
      </c>
      <c r="F57" s="86">
        <f>E57*D57</f>
        <v>0</v>
      </c>
      <c r="H57" s="621">
        <f t="shared" si="2"/>
        <v>0</v>
      </c>
    </row>
    <row r="58" spans="1:8" s="88" customFormat="1" ht="12.75">
      <c r="A58" s="83"/>
      <c r="B58" s="46"/>
      <c r="C58" s="84"/>
      <c r="D58" s="85"/>
      <c r="E58" s="832"/>
      <c r="F58" s="86"/>
      <c r="H58" s="621">
        <f t="shared" si="2"/>
        <v>0</v>
      </c>
    </row>
    <row r="59" spans="1:8" s="88" customFormat="1" ht="70.5" customHeight="1">
      <c r="A59" s="83" t="s">
        <v>463</v>
      </c>
      <c r="B59" s="46" t="s">
        <v>2377</v>
      </c>
      <c r="C59" s="84" t="s">
        <v>128</v>
      </c>
      <c r="D59" s="85">
        <v>1</v>
      </c>
      <c r="E59" s="832">
        <v>0</v>
      </c>
      <c r="F59" s="86">
        <f>E59*D59</f>
        <v>0</v>
      </c>
      <c r="H59" s="621">
        <f t="shared" si="2"/>
        <v>0</v>
      </c>
    </row>
    <row r="60" spans="1:8" s="87" customFormat="1" ht="13.5" thickBot="1">
      <c r="A60" s="83"/>
      <c r="B60" s="46"/>
      <c r="C60" s="102"/>
      <c r="D60" s="103"/>
      <c r="E60" s="105"/>
      <c r="F60" s="105"/>
    </row>
    <row r="61" spans="1:8" s="24" customFormat="1" ht="17.25" thickBot="1">
      <c r="A61" s="90"/>
      <c r="B61" s="775" t="s">
        <v>464</v>
      </c>
      <c r="C61" s="775"/>
      <c r="D61" s="775"/>
      <c r="E61" s="775"/>
      <c r="F61" s="108">
        <f>SUM(F25:F60)</f>
        <v>0</v>
      </c>
      <c r="G61" s="64">
        <f>SUM(G25:G60)</f>
        <v>0</v>
      </c>
      <c r="H61" s="24">
        <f>SUM(H25:H60)</f>
        <v>0</v>
      </c>
    </row>
    <row r="62" spans="1:8" s="87" customFormat="1" ht="13.5" thickTop="1">
      <c r="A62" s="88"/>
    </row>
    <row r="63" spans="1:8" s="87" customFormat="1" ht="12.75">
      <c r="A63" s="88"/>
    </row>
  </sheetData>
  <sheetProtection algorithmName="SHA-512" hashValue="HtdsfRwCQLI41TH+Of/hTrGuxWaNteA6WWPMqSXf4OuIPBfr1oM2K237QswcCa9TuBzSCmDeg1jTD+DpGD4q9w==" saltValue="KzmLcWL9hZY2ZunKdzuaAg==" spinCount="100000" sheet="1"/>
  <mergeCells count="12">
    <mergeCell ref="B61:E61"/>
    <mergeCell ref="A8:F8"/>
    <mergeCell ref="A9:F9"/>
    <mergeCell ref="A10:F10"/>
    <mergeCell ref="A11:F11"/>
    <mergeCell ref="A12:F12"/>
    <mergeCell ref="A13:F13"/>
    <mergeCell ref="A15:F15"/>
    <mergeCell ref="A16:F16"/>
    <mergeCell ref="A17:F17"/>
    <mergeCell ref="A18:F18"/>
    <mergeCell ref="A19:F19"/>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B/1.0 KROVSKO KLEPARSKA DELA</oddHeader>
    <oddFooter>&amp;LRekonstrukcija - OBSTOJEČI OBJEKT&amp;R&amp;P</oddFooter>
  </headerFooter>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68ED2-02AD-4729-B6F2-99956BCD68F1}">
  <sheetPr>
    <tabColor rgb="FFFFFF00"/>
  </sheetPr>
  <dimension ref="A1:I20"/>
  <sheetViews>
    <sheetView view="pageBreakPreview" zoomScaleSheetLayoutView="100" workbookViewId="0">
      <selection activeCell="B6" sqref="B6"/>
    </sheetView>
  </sheetViews>
  <sheetFormatPr defaultRowHeight="16.5"/>
  <cols>
    <col min="1" max="1" width="7.140625" style="48" customWidth="1"/>
    <col min="2" max="2" width="39.42578125" style="1" customWidth="1"/>
    <col min="3" max="3" width="8.28515625" style="1" customWidth="1"/>
    <col min="4" max="4" width="11" style="1" customWidth="1"/>
    <col min="5" max="6" width="12.1406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1" style="1" customWidth="1"/>
    <col min="261" max="262" width="12.140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1" style="1" customWidth="1"/>
    <col min="517" max="518" width="12.140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1" style="1" customWidth="1"/>
    <col min="773" max="774" width="12.140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1" style="1" customWidth="1"/>
    <col min="1029" max="1030" width="12.140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1" style="1" customWidth="1"/>
    <col min="1285" max="1286" width="12.140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1" style="1" customWidth="1"/>
    <col min="1541" max="1542" width="12.140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1" style="1" customWidth="1"/>
    <col min="1797" max="1798" width="12.140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1" style="1" customWidth="1"/>
    <col min="2053" max="2054" width="12.140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1" style="1" customWidth="1"/>
    <col min="2309" max="2310" width="12.140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1" style="1" customWidth="1"/>
    <col min="2565" max="2566" width="12.140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1" style="1" customWidth="1"/>
    <col min="2821" max="2822" width="12.140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1" style="1" customWidth="1"/>
    <col min="3077" max="3078" width="12.140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1" style="1" customWidth="1"/>
    <col min="3333" max="3334" width="12.140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1" style="1" customWidth="1"/>
    <col min="3589" max="3590" width="12.140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1" style="1" customWidth="1"/>
    <col min="3845" max="3846" width="12.140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1" style="1" customWidth="1"/>
    <col min="4101" max="4102" width="12.140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1" style="1" customWidth="1"/>
    <col min="4357" max="4358" width="12.140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1" style="1" customWidth="1"/>
    <col min="4613" max="4614" width="12.140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1" style="1" customWidth="1"/>
    <col min="4869" max="4870" width="12.140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1" style="1" customWidth="1"/>
    <col min="5125" max="5126" width="12.140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1" style="1" customWidth="1"/>
    <col min="5381" max="5382" width="12.140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1" style="1" customWidth="1"/>
    <col min="5637" max="5638" width="12.140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1" style="1" customWidth="1"/>
    <col min="5893" max="5894" width="12.140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1" style="1" customWidth="1"/>
    <col min="6149" max="6150" width="12.140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1" style="1" customWidth="1"/>
    <col min="6405" max="6406" width="12.140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1" style="1" customWidth="1"/>
    <col min="6661" max="6662" width="12.140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1" style="1" customWidth="1"/>
    <col min="6917" max="6918" width="12.140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1" style="1" customWidth="1"/>
    <col min="7173" max="7174" width="12.140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1" style="1" customWidth="1"/>
    <col min="7429" max="7430" width="12.140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1" style="1" customWidth="1"/>
    <col min="7685" max="7686" width="12.140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1" style="1" customWidth="1"/>
    <col min="7941" max="7942" width="12.140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1" style="1" customWidth="1"/>
    <col min="8197" max="8198" width="12.140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1" style="1" customWidth="1"/>
    <col min="8453" max="8454" width="12.140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1" style="1" customWidth="1"/>
    <col min="8709" max="8710" width="12.140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1" style="1" customWidth="1"/>
    <col min="8965" max="8966" width="12.140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1" style="1" customWidth="1"/>
    <col min="9221" max="9222" width="12.140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1" style="1" customWidth="1"/>
    <col min="9477" max="9478" width="12.140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1" style="1" customWidth="1"/>
    <col min="9733" max="9734" width="12.140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1" style="1" customWidth="1"/>
    <col min="9989" max="9990" width="12.140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1" style="1" customWidth="1"/>
    <col min="10245" max="10246" width="12.140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1" style="1" customWidth="1"/>
    <col min="10501" max="10502" width="12.140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1" style="1" customWidth="1"/>
    <col min="10757" max="10758" width="12.140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1" style="1" customWidth="1"/>
    <col min="11013" max="11014" width="12.140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1" style="1" customWidth="1"/>
    <col min="11269" max="11270" width="12.140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1" style="1" customWidth="1"/>
    <col min="11525" max="11526" width="12.140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1" style="1" customWidth="1"/>
    <col min="11781" max="11782" width="12.140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1" style="1" customWidth="1"/>
    <col min="12037" max="12038" width="12.140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1" style="1" customWidth="1"/>
    <col min="12293" max="12294" width="12.140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1" style="1" customWidth="1"/>
    <col min="12549" max="12550" width="12.140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1" style="1" customWidth="1"/>
    <col min="12805" max="12806" width="12.140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1" style="1" customWidth="1"/>
    <col min="13061" max="13062" width="12.140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1" style="1" customWidth="1"/>
    <col min="13317" max="13318" width="12.140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1" style="1" customWidth="1"/>
    <col min="13573" max="13574" width="12.140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1" style="1" customWidth="1"/>
    <col min="13829" max="13830" width="12.140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1" style="1" customWidth="1"/>
    <col min="14085" max="14086" width="12.140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1" style="1" customWidth="1"/>
    <col min="14341" max="14342" width="12.140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1" style="1" customWidth="1"/>
    <col min="14597" max="14598" width="12.140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1" style="1" customWidth="1"/>
    <col min="14853" max="14854" width="12.140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1" style="1" customWidth="1"/>
    <col min="15109" max="15110" width="12.140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1" style="1" customWidth="1"/>
    <col min="15365" max="15366" width="12.140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1" style="1" customWidth="1"/>
    <col min="15621" max="15622" width="12.140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1" style="1" customWidth="1"/>
    <col min="15877" max="15878" width="12.140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1" style="1" customWidth="1"/>
    <col min="16133" max="16134" width="12.140625" style="1" customWidth="1"/>
    <col min="16135" max="16139" width="9.140625" style="1"/>
    <col min="16140" max="16140" width="7.140625" style="1" customWidth="1"/>
    <col min="16141" max="16384" width="9.140625" style="1"/>
  </cols>
  <sheetData>
    <row r="1" spans="1:7">
      <c r="A1" s="78" t="s">
        <v>465</v>
      </c>
      <c r="B1" s="24" t="s">
        <v>466</v>
      </c>
    </row>
    <row r="2" spans="1:7">
      <c r="A2" s="78"/>
      <c r="B2" s="24"/>
    </row>
    <row r="3" spans="1:7">
      <c r="A3" s="78"/>
      <c r="B3" s="24"/>
    </row>
    <row r="4" spans="1:7" s="24" customFormat="1" ht="17.25" thickBot="1">
      <c r="A4" s="80"/>
      <c r="B4" s="81" t="s">
        <v>108</v>
      </c>
      <c r="C4" s="101" t="s">
        <v>211</v>
      </c>
      <c r="D4" s="101" t="s">
        <v>109</v>
      </c>
      <c r="E4" s="101" t="s">
        <v>110</v>
      </c>
      <c r="F4" s="101" t="s">
        <v>111</v>
      </c>
    </row>
    <row r="5" spans="1:7" s="87" customFormat="1" ht="13.5" thickTop="1">
      <c r="A5" s="83"/>
      <c r="B5" s="46"/>
      <c r="C5" s="102"/>
      <c r="D5" s="103"/>
      <c r="E5" s="105"/>
      <c r="F5" s="105"/>
    </row>
    <row r="6" spans="1:7" s="88" customFormat="1" ht="191.25">
      <c r="A6" s="83" t="s">
        <v>467</v>
      </c>
      <c r="B6" s="46" t="s">
        <v>468</v>
      </c>
      <c r="C6" s="84" t="s">
        <v>278</v>
      </c>
      <c r="D6" s="85">
        <v>27748.99</v>
      </c>
      <c r="E6" s="832">
        <v>0</v>
      </c>
      <c r="F6" s="86">
        <f>E6*D6</f>
        <v>0</v>
      </c>
    </row>
    <row r="7" spans="1:7" s="87" customFormat="1" ht="12.75">
      <c r="A7" s="83"/>
      <c r="B7" s="46"/>
      <c r="C7" s="102"/>
      <c r="D7" s="103"/>
      <c r="E7" s="840"/>
      <c r="F7" s="105"/>
    </row>
    <row r="8" spans="1:7" s="88" customFormat="1" ht="66" customHeight="1">
      <c r="A8" s="83" t="s">
        <v>469</v>
      </c>
      <c r="B8" s="46" t="s">
        <v>470</v>
      </c>
      <c r="C8" s="84" t="s">
        <v>113</v>
      </c>
      <c r="D8" s="85">
        <v>543.33000000000004</v>
      </c>
      <c r="E8" s="832">
        <v>0</v>
      </c>
      <c r="F8" s="86">
        <f>E8*D8</f>
        <v>0</v>
      </c>
    </row>
    <row r="9" spans="1:7" s="87" customFormat="1" ht="12.75">
      <c r="A9" s="83"/>
      <c r="B9" s="46"/>
      <c r="C9" s="102"/>
      <c r="D9" s="103"/>
      <c r="E9" s="840"/>
      <c r="F9" s="105"/>
    </row>
    <row r="10" spans="1:7" s="88" customFormat="1" ht="79.5" customHeight="1">
      <c r="A10" s="83" t="s">
        <v>471</v>
      </c>
      <c r="B10" s="46" t="s">
        <v>472</v>
      </c>
      <c r="E10" s="836"/>
    </row>
    <row r="11" spans="1:7" s="87" customFormat="1" ht="12.75">
      <c r="A11" s="89" t="s">
        <v>473</v>
      </c>
      <c r="B11" s="46" t="s">
        <v>474</v>
      </c>
      <c r="C11" s="84" t="s">
        <v>128</v>
      </c>
      <c r="D11" s="85">
        <v>1</v>
      </c>
      <c r="E11" s="832">
        <v>0</v>
      </c>
      <c r="F11" s="86">
        <f>E11*D11</f>
        <v>0</v>
      </c>
      <c r="G11" s="88"/>
    </row>
    <row r="12" spans="1:7" s="87" customFormat="1" ht="12.75">
      <c r="A12" s="89" t="s">
        <v>475</v>
      </c>
      <c r="B12" s="46" t="s">
        <v>476</v>
      </c>
      <c r="C12" s="84" t="s">
        <v>128</v>
      </c>
      <c r="D12" s="85">
        <v>2</v>
      </c>
      <c r="E12" s="832">
        <v>0</v>
      </c>
      <c r="F12" s="86">
        <f>E12*D12</f>
        <v>0</v>
      </c>
      <c r="G12" s="88"/>
    </row>
    <row r="13" spans="1:7" s="87" customFormat="1" ht="12.75">
      <c r="A13" s="83"/>
      <c r="B13" s="46"/>
      <c r="C13" s="102"/>
      <c r="D13" s="103"/>
      <c r="E13" s="840"/>
      <c r="F13" s="105"/>
    </row>
    <row r="14" spans="1:7" s="87" customFormat="1" ht="42" customHeight="1">
      <c r="A14" s="83" t="s">
        <v>477</v>
      </c>
      <c r="B14" s="160" t="s">
        <v>478</v>
      </c>
      <c r="C14" s="84" t="s">
        <v>128</v>
      </c>
      <c r="D14" s="85">
        <v>1</v>
      </c>
      <c r="E14" s="832">
        <v>0</v>
      </c>
      <c r="F14" s="86">
        <f>E14*D14</f>
        <v>0</v>
      </c>
    </row>
    <row r="15" spans="1:7" s="87" customFormat="1" ht="12.75">
      <c r="A15" s="83"/>
      <c r="B15" s="46"/>
      <c r="C15" s="102"/>
      <c r="D15" s="103"/>
      <c r="E15" s="840"/>
      <c r="F15" s="105"/>
    </row>
    <row r="16" spans="1:7" s="88" customFormat="1" ht="68.25" customHeight="1">
      <c r="A16" s="83" t="s">
        <v>479</v>
      </c>
      <c r="B16" s="46" t="s">
        <v>480</v>
      </c>
      <c r="C16" s="84" t="s">
        <v>116</v>
      </c>
      <c r="D16" s="85">
        <v>16.899999999999999</v>
      </c>
      <c r="E16" s="832">
        <v>0</v>
      </c>
      <c r="F16" s="86">
        <f>E16*D16</f>
        <v>0</v>
      </c>
    </row>
    <row r="17" spans="1:9" s="87" customFormat="1" ht="12.75">
      <c r="A17" s="83"/>
      <c r="B17" s="46"/>
      <c r="C17" s="102"/>
      <c r="D17" s="103"/>
      <c r="E17" s="840"/>
      <c r="F17" s="105"/>
    </row>
    <row r="18" spans="1:9" s="87" customFormat="1" ht="55.5" customHeight="1">
      <c r="A18" s="83" t="s">
        <v>481</v>
      </c>
      <c r="B18" s="46" t="s">
        <v>482</v>
      </c>
      <c r="C18" s="84" t="s">
        <v>116</v>
      </c>
      <c r="D18" s="85">
        <v>14.2</v>
      </c>
      <c r="E18" s="832">
        <v>0</v>
      </c>
      <c r="F18" s="86">
        <f>E18*D18</f>
        <v>0</v>
      </c>
      <c r="G18" s="88"/>
      <c r="H18" s="88"/>
      <c r="I18" s="88"/>
    </row>
    <row r="19" spans="1:9" s="88" customFormat="1" ht="20.25" customHeight="1" thickBot="1">
      <c r="A19" s="83"/>
      <c r="B19" s="46"/>
      <c r="C19" s="84"/>
      <c r="D19" s="85"/>
      <c r="E19" s="832"/>
      <c r="F19" s="86"/>
    </row>
    <row r="20" spans="1:9" s="24" customFormat="1" ht="17.25" thickBot="1">
      <c r="A20" s="90"/>
      <c r="B20" s="91" t="s">
        <v>483</v>
      </c>
      <c r="C20" s="106"/>
      <c r="D20" s="107"/>
      <c r="E20" s="108"/>
      <c r="F20" s="108">
        <f>SUM(F5:F18)</f>
        <v>0</v>
      </c>
    </row>
  </sheetData>
  <sheetProtection algorithmName="SHA-512" hashValue="93jX06OVFUVkj3uXwT6SibqfrUWHwKPyx4hjRb48qYlDemmeKD8Bm1DSoxj+D81xSHyYrnctA3ptSCatRoVbPw==" saltValue="YL/SWHKK5/o8nq3aKyTO3w==" spinCount="100000" sheet="1"/>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B/2.0 KLJUČAVNIČARSKA DELA</oddHeader>
    <oddFooter>&amp;LRekonstrukcija - OBSTOJEČI OBJEKT&amp;R&amp;P</oddFooter>
  </headerFooter>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8CE87-79AE-4D68-A85E-3774688E9250}">
  <sheetPr>
    <tabColor rgb="FFFFFF00"/>
  </sheetPr>
  <dimension ref="A1:F72"/>
  <sheetViews>
    <sheetView view="pageBreakPreview" zoomScaleSheetLayoutView="100" workbookViewId="0">
      <selection activeCell="B14" sqref="B14"/>
    </sheetView>
  </sheetViews>
  <sheetFormatPr defaultRowHeight="16.5"/>
  <cols>
    <col min="1" max="1" width="7.140625" style="48" customWidth="1"/>
    <col min="2" max="2" width="39.42578125" style="1" customWidth="1"/>
    <col min="3" max="3" width="8.28515625" style="1" customWidth="1"/>
    <col min="4" max="4" width="9.7109375" style="1" customWidth="1"/>
    <col min="5" max="5" width="12.42578125" style="1" customWidth="1"/>
    <col min="6" max="6" width="13.285156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6">
      <c r="A1" s="78" t="s">
        <v>484</v>
      </c>
      <c r="B1" s="24" t="s">
        <v>485</v>
      </c>
    </row>
    <row r="2" spans="1:6">
      <c r="A2" s="78"/>
      <c r="B2" s="24"/>
    </row>
    <row r="3" spans="1:6" s="95" customFormat="1" ht="15">
      <c r="A3" s="110" t="s">
        <v>486</v>
      </c>
      <c r="B3" s="111"/>
      <c r="C3" s="112"/>
      <c r="D3" s="113"/>
      <c r="E3" s="112"/>
      <c r="F3" s="114"/>
    </row>
    <row r="4" spans="1:6" s="190" customFormat="1" ht="14.25" customHeight="1">
      <c r="A4" s="788" t="s">
        <v>487</v>
      </c>
      <c r="B4" s="747"/>
      <c r="C4" s="747"/>
      <c r="D4" s="747"/>
      <c r="E4" s="747"/>
      <c r="F4" s="748"/>
    </row>
    <row r="5" spans="1:6" s="190" customFormat="1" ht="27" customHeight="1">
      <c r="A5" s="749" t="s">
        <v>488</v>
      </c>
      <c r="B5" s="782"/>
      <c r="C5" s="782"/>
      <c r="D5" s="782"/>
      <c r="E5" s="782"/>
      <c r="F5" s="783"/>
    </row>
    <row r="6" spans="1:6" s="190" customFormat="1" ht="14.25" customHeight="1">
      <c r="A6" s="740" t="s">
        <v>489</v>
      </c>
      <c r="B6" s="789"/>
      <c r="C6" s="789"/>
      <c r="D6" s="789"/>
      <c r="E6" s="789"/>
      <c r="F6" s="790"/>
    </row>
    <row r="7" spans="1:6" s="95" customFormat="1" ht="13.5" customHeight="1">
      <c r="A7" s="191"/>
      <c r="B7" s="191"/>
      <c r="C7" s="191"/>
      <c r="D7" s="191"/>
      <c r="E7" s="191"/>
      <c r="F7" s="191"/>
    </row>
    <row r="8" spans="1:6" s="95" customFormat="1" ht="12" customHeight="1">
      <c r="A8" s="191"/>
      <c r="B8" s="191"/>
      <c r="C8" s="191"/>
      <c r="D8" s="191"/>
      <c r="E8" s="191"/>
      <c r="F8" s="191"/>
    </row>
    <row r="9" spans="1:6" s="24" customFormat="1" ht="17.25" thickBot="1">
      <c r="A9" s="80"/>
      <c r="B9" s="81" t="s">
        <v>108</v>
      </c>
      <c r="C9" s="101" t="s">
        <v>211</v>
      </c>
      <c r="D9" s="101" t="s">
        <v>109</v>
      </c>
      <c r="E9" s="101" t="s">
        <v>110</v>
      </c>
      <c r="F9" s="101" t="s">
        <v>111</v>
      </c>
    </row>
    <row r="10" spans="1:6" ht="22.5" customHeight="1" thickTop="1"/>
    <row r="11" spans="1:6" s="88" customFormat="1" ht="12.75">
      <c r="A11" s="83" t="s">
        <v>490</v>
      </c>
      <c r="B11" s="46" t="s">
        <v>491</v>
      </c>
      <c r="C11" s="84" t="s">
        <v>128</v>
      </c>
      <c r="D11" s="192">
        <v>1</v>
      </c>
      <c r="E11" s="832">
        <v>0</v>
      </c>
      <c r="F11" s="86">
        <f>E11*D11</f>
        <v>0</v>
      </c>
    </row>
    <row r="12" spans="1:6" s="88" customFormat="1" ht="12.75">
      <c r="A12" s="89"/>
      <c r="B12" s="192" t="s">
        <v>492</v>
      </c>
      <c r="C12" s="84"/>
      <c r="D12" s="192"/>
      <c r="E12" s="832"/>
      <c r="F12" s="86"/>
    </row>
    <row r="13" spans="1:6" s="88" customFormat="1" ht="12.75">
      <c r="A13" s="89"/>
      <c r="B13" s="192" t="s">
        <v>493</v>
      </c>
      <c r="C13" s="84"/>
      <c r="D13" s="192"/>
      <c r="E13" s="832"/>
      <c r="F13" s="86"/>
    </row>
    <row r="14" spans="1:6" s="88" customFormat="1" ht="229.5">
      <c r="A14" s="89"/>
      <c r="B14" s="193" t="s">
        <v>494</v>
      </c>
      <c r="C14" s="84"/>
      <c r="D14" s="192"/>
      <c r="E14" s="832"/>
      <c r="F14" s="86"/>
    </row>
    <row r="15" spans="1:6" s="88" customFormat="1" ht="12.75">
      <c r="A15" s="89"/>
      <c r="B15" s="192"/>
      <c r="C15" s="84"/>
      <c r="D15" s="192"/>
      <c r="E15" s="832"/>
      <c r="F15" s="86"/>
    </row>
    <row r="16" spans="1:6" s="88" customFormat="1" ht="12.75">
      <c r="A16" s="83" t="s">
        <v>495</v>
      </c>
      <c r="B16" s="46" t="s">
        <v>491</v>
      </c>
      <c r="C16" s="84" t="s">
        <v>128</v>
      </c>
      <c r="D16" s="192">
        <v>1</v>
      </c>
      <c r="E16" s="832">
        <v>0</v>
      </c>
      <c r="F16" s="86">
        <f>E16*D16</f>
        <v>0</v>
      </c>
    </row>
    <row r="17" spans="1:6" s="88" customFormat="1" ht="12.75">
      <c r="A17" s="89"/>
      <c r="B17" s="192" t="s">
        <v>496</v>
      </c>
      <c r="C17" s="84"/>
      <c r="D17" s="192"/>
      <c r="E17" s="832"/>
      <c r="F17" s="86"/>
    </row>
    <row r="18" spans="1:6" s="88" customFormat="1" ht="12.75">
      <c r="A18" s="89"/>
      <c r="B18" s="192" t="s">
        <v>497</v>
      </c>
      <c r="C18" s="84"/>
      <c r="D18" s="192"/>
      <c r="E18" s="832"/>
      <c r="F18" s="86"/>
    </row>
    <row r="19" spans="1:6" s="88" customFormat="1" ht="229.5">
      <c r="A19" s="89"/>
      <c r="B19" s="193" t="s">
        <v>498</v>
      </c>
      <c r="C19" s="84"/>
      <c r="D19" s="192"/>
      <c r="E19" s="832"/>
      <c r="F19" s="86"/>
    </row>
    <row r="20" spans="1:6" s="88" customFormat="1" ht="12.75">
      <c r="A20" s="89"/>
      <c r="B20" s="192"/>
      <c r="C20" s="84"/>
      <c r="D20" s="192"/>
      <c r="E20" s="832"/>
      <c r="F20" s="86"/>
    </row>
    <row r="21" spans="1:6" s="88" customFormat="1" ht="12.75">
      <c r="A21" s="83" t="s">
        <v>499</v>
      </c>
      <c r="B21" s="46" t="s">
        <v>491</v>
      </c>
      <c r="C21" s="84" t="s">
        <v>128</v>
      </c>
      <c r="D21" s="192">
        <v>1</v>
      </c>
      <c r="E21" s="832">
        <v>0</v>
      </c>
      <c r="F21" s="86">
        <f>E21*D21</f>
        <v>0</v>
      </c>
    </row>
    <row r="22" spans="1:6" s="88" customFormat="1" ht="12.75">
      <c r="A22" s="89"/>
      <c r="B22" s="192" t="s">
        <v>500</v>
      </c>
      <c r="C22" s="84"/>
      <c r="D22" s="192"/>
      <c r="E22" s="832"/>
      <c r="F22" s="86"/>
    </row>
    <row r="23" spans="1:6" s="88" customFormat="1" ht="12.75">
      <c r="A23" s="89"/>
      <c r="B23" s="192" t="s">
        <v>497</v>
      </c>
      <c r="C23" s="84"/>
      <c r="D23" s="192"/>
      <c r="E23" s="832"/>
      <c r="F23" s="86"/>
    </row>
    <row r="24" spans="1:6" s="88" customFormat="1" ht="229.5">
      <c r="A24" s="89"/>
      <c r="B24" s="193" t="s">
        <v>501</v>
      </c>
      <c r="C24" s="84"/>
      <c r="D24" s="192"/>
      <c r="E24" s="832"/>
      <c r="F24" s="86"/>
    </row>
    <row r="25" spans="1:6" s="88" customFormat="1" ht="12.75">
      <c r="A25" s="89"/>
      <c r="B25" s="192"/>
      <c r="C25" s="84"/>
      <c r="D25" s="192"/>
      <c r="E25" s="832"/>
      <c r="F25" s="86"/>
    </row>
    <row r="26" spans="1:6" s="88" customFormat="1" ht="12.75">
      <c r="A26" s="83" t="s">
        <v>502</v>
      </c>
      <c r="B26" s="46" t="s">
        <v>491</v>
      </c>
      <c r="C26" s="84" t="s">
        <v>128</v>
      </c>
      <c r="D26" s="192">
        <v>1</v>
      </c>
      <c r="E26" s="832">
        <v>0</v>
      </c>
      <c r="F26" s="86">
        <f>E26*D26</f>
        <v>0</v>
      </c>
    </row>
    <row r="27" spans="1:6" s="88" customFormat="1" ht="12.75">
      <c r="A27" s="89"/>
      <c r="B27" s="192" t="s">
        <v>503</v>
      </c>
      <c r="C27" s="84"/>
      <c r="D27" s="192"/>
      <c r="E27" s="832"/>
      <c r="F27" s="86"/>
    </row>
    <row r="28" spans="1:6" s="88" customFormat="1" ht="12.75">
      <c r="A28" s="89"/>
      <c r="B28" s="192" t="s">
        <v>504</v>
      </c>
      <c r="C28" s="84"/>
      <c r="D28" s="192"/>
      <c r="E28" s="832"/>
      <c r="F28" s="86"/>
    </row>
    <row r="29" spans="1:6" s="88" customFormat="1" ht="229.5">
      <c r="A29" s="89"/>
      <c r="B29" s="193" t="s">
        <v>501</v>
      </c>
      <c r="C29" s="84"/>
      <c r="D29" s="192"/>
      <c r="E29" s="832"/>
      <c r="F29" s="86"/>
    </row>
    <row r="30" spans="1:6" s="88" customFormat="1" ht="12.75">
      <c r="A30" s="89"/>
      <c r="B30" s="192"/>
      <c r="C30" s="84"/>
      <c r="D30" s="192"/>
      <c r="E30" s="832"/>
      <c r="F30" s="86"/>
    </row>
    <row r="31" spans="1:6" s="88" customFormat="1" ht="12.75">
      <c r="A31" s="83" t="s">
        <v>505</v>
      </c>
      <c r="B31" s="46" t="s">
        <v>491</v>
      </c>
      <c r="C31" s="84" t="s">
        <v>128</v>
      </c>
      <c r="D31" s="192">
        <v>1</v>
      </c>
      <c r="E31" s="832">
        <v>0</v>
      </c>
      <c r="F31" s="86">
        <f>E31*D31</f>
        <v>0</v>
      </c>
    </row>
    <row r="32" spans="1:6" s="88" customFormat="1" ht="12.75">
      <c r="A32" s="89"/>
      <c r="B32" s="192" t="s">
        <v>506</v>
      </c>
      <c r="C32" s="84"/>
      <c r="D32" s="192"/>
      <c r="E32" s="832"/>
      <c r="F32" s="86"/>
    </row>
    <row r="33" spans="1:6" s="88" customFormat="1" ht="12.75">
      <c r="A33" s="89"/>
      <c r="B33" s="192" t="s">
        <v>507</v>
      </c>
      <c r="C33" s="84"/>
      <c r="D33" s="192"/>
      <c r="E33" s="832"/>
      <c r="F33" s="86"/>
    </row>
    <row r="34" spans="1:6" s="88" customFormat="1" ht="229.5">
      <c r="A34" s="89"/>
      <c r="B34" s="193" t="s">
        <v>508</v>
      </c>
      <c r="C34" s="84"/>
      <c r="D34" s="192"/>
      <c r="E34" s="832"/>
      <c r="F34" s="86"/>
    </row>
    <row r="35" spans="1:6" s="88" customFormat="1" ht="12.75">
      <c r="A35" s="89"/>
      <c r="B35" s="192"/>
      <c r="C35" s="84"/>
      <c r="D35" s="192"/>
      <c r="E35" s="832"/>
      <c r="F35" s="86"/>
    </row>
    <row r="36" spans="1:6" s="88" customFormat="1" ht="12.75">
      <c r="A36" s="83" t="s">
        <v>509</v>
      </c>
      <c r="B36" s="46" t="s">
        <v>491</v>
      </c>
      <c r="C36" s="84" t="s">
        <v>128</v>
      </c>
      <c r="D36" s="192">
        <v>1</v>
      </c>
      <c r="E36" s="832">
        <v>0</v>
      </c>
      <c r="F36" s="86">
        <f>E36*D36</f>
        <v>0</v>
      </c>
    </row>
    <row r="37" spans="1:6" s="88" customFormat="1" ht="12.75">
      <c r="A37" s="89"/>
      <c r="B37" s="192" t="s">
        <v>510</v>
      </c>
      <c r="C37" s="84"/>
      <c r="D37" s="192"/>
      <c r="E37" s="832"/>
      <c r="F37" s="86"/>
    </row>
    <row r="38" spans="1:6" s="88" customFormat="1" ht="12.75">
      <c r="A38" s="89"/>
      <c r="B38" s="192" t="s">
        <v>511</v>
      </c>
      <c r="C38" s="84"/>
      <c r="D38" s="192"/>
      <c r="E38" s="832"/>
      <c r="F38" s="86"/>
    </row>
    <row r="39" spans="1:6" s="88" customFormat="1" ht="229.5">
      <c r="A39" s="89"/>
      <c r="B39" s="193" t="s">
        <v>512</v>
      </c>
      <c r="C39" s="84"/>
      <c r="D39" s="192"/>
      <c r="E39" s="832"/>
      <c r="F39" s="86"/>
    </row>
    <row r="40" spans="1:6" s="88" customFormat="1" ht="12.75">
      <c r="A40" s="89"/>
      <c r="B40" s="192"/>
      <c r="C40" s="84"/>
      <c r="D40" s="192"/>
      <c r="E40" s="832"/>
      <c r="F40" s="86"/>
    </row>
    <row r="41" spans="1:6" s="88" customFormat="1" ht="12.75">
      <c r="A41" s="83" t="s">
        <v>513</v>
      </c>
      <c r="B41" s="46" t="s">
        <v>491</v>
      </c>
      <c r="C41" s="84" t="s">
        <v>128</v>
      </c>
      <c r="D41" s="192">
        <v>1</v>
      </c>
      <c r="E41" s="832">
        <v>0</v>
      </c>
      <c r="F41" s="86">
        <f>E41*D41</f>
        <v>0</v>
      </c>
    </row>
    <row r="42" spans="1:6" s="88" customFormat="1" ht="12.75">
      <c r="A42" s="89"/>
      <c r="B42" s="192" t="s">
        <v>514</v>
      </c>
      <c r="C42" s="84"/>
      <c r="D42" s="192"/>
      <c r="E42" s="832"/>
      <c r="F42" s="86"/>
    </row>
    <row r="43" spans="1:6" s="88" customFormat="1" ht="12.75">
      <c r="A43" s="89"/>
      <c r="B43" s="192" t="s">
        <v>515</v>
      </c>
      <c r="C43" s="84"/>
      <c r="D43" s="192"/>
      <c r="E43" s="832"/>
      <c r="F43" s="86"/>
    </row>
    <row r="44" spans="1:6" s="88" customFormat="1" ht="229.5">
      <c r="A44" s="89"/>
      <c r="B44" s="193" t="s">
        <v>494</v>
      </c>
      <c r="C44" s="84"/>
      <c r="D44" s="192"/>
      <c r="E44" s="832"/>
      <c r="F44" s="86"/>
    </row>
    <row r="45" spans="1:6" s="88" customFormat="1" ht="12.75">
      <c r="A45" s="89"/>
      <c r="B45" s="192"/>
      <c r="C45" s="84"/>
      <c r="D45" s="192"/>
      <c r="E45" s="832"/>
      <c r="F45" s="86"/>
    </row>
    <row r="46" spans="1:6" s="88" customFormat="1" ht="12.75">
      <c r="A46" s="83" t="s">
        <v>516</v>
      </c>
      <c r="B46" s="46" t="s">
        <v>491</v>
      </c>
      <c r="C46" s="84" t="s">
        <v>128</v>
      </c>
      <c r="D46" s="192">
        <v>1</v>
      </c>
      <c r="E46" s="832">
        <v>0</v>
      </c>
      <c r="F46" s="86">
        <f>E46*D46</f>
        <v>0</v>
      </c>
    </row>
    <row r="47" spans="1:6" s="88" customFormat="1" ht="12.75">
      <c r="A47" s="89"/>
      <c r="B47" s="192" t="s">
        <v>517</v>
      </c>
      <c r="C47" s="84"/>
      <c r="D47" s="192"/>
      <c r="E47" s="832"/>
      <c r="F47" s="86"/>
    </row>
    <row r="48" spans="1:6" s="88" customFormat="1" ht="12.75">
      <c r="A48" s="89"/>
      <c r="B48" s="192" t="s">
        <v>518</v>
      </c>
      <c r="C48" s="84"/>
      <c r="D48" s="192"/>
      <c r="E48" s="832"/>
      <c r="F48" s="86"/>
    </row>
    <row r="49" spans="1:6" s="88" customFormat="1" ht="242.25">
      <c r="A49" s="89"/>
      <c r="B49" s="193" t="s">
        <v>519</v>
      </c>
      <c r="C49" s="84"/>
      <c r="D49" s="192"/>
      <c r="E49" s="832"/>
      <c r="F49" s="86"/>
    </row>
    <row r="50" spans="1:6" s="88" customFormat="1" ht="12.75">
      <c r="A50" s="89"/>
      <c r="B50" s="192"/>
      <c r="C50" s="84"/>
      <c r="D50" s="192"/>
      <c r="E50" s="832"/>
      <c r="F50" s="86"/>
    </row>
    <row r="51" spans="1:6" s="88" customFormat="1" ht="12.75">
      <c r="A51" s="83" t="s">
        <v>520</v>
      </c>
      <c r="B51" s="46" t="s">
        <v>491</v>
      </c>
      <c r="C51" s="84" t="s">
        <v>128</v>
      </c>
      <c r="D51" s="192">
        <v>1</v>
      </c>
      <c r="E51" s="832">
        <v>0</v>
      </c>
      <c r="F51" s="86">
        <f>E51*D51</f>
        <v>0</v>
      </c>
    </row>
    <row r="52" spans="1:6" s="88" customFormat="1" ht="12.75">
      <c r="A52" s="89"/>
      <c r="B52" s="192" t="s">
        <v>521</v>
      </c>
      <c r="C52" s="84"/>
      <c r="D52" s="192"/>
      <c r="E52" s="832"/>
      <c r="F52" s="86"/>
    </row>
    <row r="53" spans="1:6" s="88" customFormat="1" ht="12.75">
      <c r="A53" s="89"/>
      <c r="B53" s="192" t="s">
        <v>522</v>
      </c>
      <c r="C53" s="84"/>
      <c r="D53" s="192"/>
      <c r="E53" s="832"/>
      <c r="F53" s="86"/>
    </row>
    <row r="54" spans="1:6" s="88" customFormat="1" ht="242.25">
      <c r="A54" s="89"/>
      <c r="B54" s="193" t="s">
        <v>523</v>
      </c>
      <c r="C54" s="84"/>
      <c r="D54" s="192"/>
      <c r="E54" s="832"/>
      <c r="F54" s="86"/>
    </row>
    <row r="55" spans="1:6" s="88" customFormat="1" ht="12.75">
      <c r="A55" s="89"/>
      <c r="B55" s="192"/>
      <c r="C55" s="84"/>
      <c r="D55" s="192"/>
      <c r="E55" s="832"/>
      <c r="F55" s="86"/>
    </row>
    <row r="56" spans="1:6" s="88" customFormat="1" ht="12.75">
      <c r="A56" s="83" t="s">
        <v>524</v>
      </c>
      <c r="B56" s="46" t="s">
        <v>491</v>
      </c>
      <c r="C56" s="84" t="s">
        <v>128</v>
      </c>
      <c r="D56" s="192">
        <v>1</v>
      </c>
      <c r="E56" s="832">
        <v>0</v>
      </c>
      <c r="F56" s="86">
        <f>E56*D56</f>
        <v>0</v>
      </c>
    </row>
    <row r="57" spans="1:6" s="88" customFormat="1" ht="12.75">
      <c r="A57" s="89"/>
      <c r="B57" s="192" t="s">
        <v>525</v>
      </c>
      <c r="C57" s="84"/>
      <c r="D57" s="192"/>
      <c r="E57" s="832"/>
      <c r="F57" s="86"/>
    </row>
    <row r="58" spans="1:6" s="88" customFormat="1" ht="12.75">
      <c r="A58" s="89"/>
      <c r="B58" s="192" t="s">
        <v>526</v>
      </c>
      <c r="C58" s="84"/>
      <c r="D58" s="192"/>
      <c r="E58" s="832"/>
      <c r="F58" s="86"/>
    </row>
    <row r="59" spans="1:6" s="88" customFormat="1" ht="318.75">
      <c r="A59" s="89"/>
      <c r="B59" s="193" t="s">
        <v>527</v>
      </c>
      <c r="C59" s="84"/>
      <c r="D59" s="192"/>
      <c r="E59" s="832"/>
      <c r="F59" s="86"/>
    </row>
    <row r="60" spans="1:6" s="88" customFormat="1" ht="12.75">
      <c r="A60" s="89"/>
      <c r="B60" s="192"/>
      <c r="C60" s="84"/>
      <c r="D60" s="192"/>
      <c r="E60" s="832"/>
      <c r="F60" s="86"/>
    </row>
    <row r="61" spans="1:6" s="88" customFormat="1" ht="12.75">
      <c r="A61" s="83" t="s">
        <v>528</v>
      </c>
      <c r="B61" s="46" t="s">
        <v>491</v>
      </c>
      <c r="C61" s="84" t="s">
        <v>128</v>
      </c>
      <c r="D61" s="192">
        <v>1</v>
      </c>
      <c r="E61" s="832">
        <v>0</v>
      </c>
      <c r="F61" s="86">
        <f>E61*D61</f>
        <v>0</v>
      </c>
    </row>
    <row r="62" spans="1:6" s="88" customFormat="1" ht="12.75">
      <c r="A62" s="89"/>
      <c r="B62" s="192" t="s">
        <v>529</v>
      </c>
      <c r="C62" s="84"/>
      <c r="D62" s="192"/>
      <c r="E62" s="832"/>
      <c r="F62" s="86"/>
    </row>
    <row r="63" spans="1:6" s="88" customFormat="1" ht="12.75">
      <c r="A63" s="89"/>
      <c r="B63" s="192" t="s">
        <v>530</v>
      </c>
      <c r="C63" s="84"/>
      <c r="D63" s="192"/>
      <c r="E63" s="832"/>
      <c r="F63" s="86"/>
    </row>
    <row r="64" spans="1:6" s="88" customFormat="1" ht="242.25">
      <c r="A64" s="89"/>
      <c r="B64" s="193" t="s">
        <v>519</v>
      </c>
      <c r="C64" s="84"/>
      <c r="D64" s="192"/>
      <c r="E64" s="832"/>
      <c r="F64" s="86"/>
    </row>
    <row r="65" spans="1:6" s="88" customFormat="1" ht="12.75">
      <c r="A65" s="89"/>
      <c r="B65" s="192"/>
      <c r="C65" s="84"/>
      <c r="D65" s="192"/>
      <c r="E65" s="832"/>
      <c r="F65" s="86"/>
    </row>
    <row r="66" spans="1:6" s="88" customFormat="1" ht="12.75">
      <c r="A66" s="89"/>
      <c r="B66" s="192"/>
      <c r="C66" s="84"/>
      <c r="D66" s="192"/>
      <c r="E66" s="832"/>
      <c r="F66" s="86"/>
    </row>
    <row r="67" spans="1:6" s="88" customFormat="1" ht="12.75">
      <c r="A67" s="89"/>
      <c r="B67" s="192"/>
      <c r="C67" s="84"/>
      <c r="D67" s="192"/>
      <c r="E67" s="832"/>
      <c r="F67" s="86"/>
    </row>
    <row r="68" spans="1:6" s="88" customFormat="1" ht="12.75">
      <c r="A68" s="89"/>
      <c r="B68" s="192"/>
      <c r="C68" s="84"/>
      <c r="D68" s="192"/>
      <c r="E68" s="832"/>
      <c r="F68" s="86"/>
    </row>
    <row r="69" spans="1:6" s="88" customFormat="1" ht="12.75">
      <c r="A69" s="89"/>
      <c r="B69" s="193"/>
      <c r="C69" s="84"/>
      <c r="D69" s="192"/>
      <c r="E69" s="832"/>
      <c r="F69" s="86"/>
    </row>
    <row r="70" spans="1:6" s="87" customFormat="1" ht="13.5" thickBot="1">
      <c r="A70" s="194"/>
      <c r="B70" s="118"/>
      <c r="C70" s="102"/>
      <c r="D70" s="103"/>
      <c r="E70" s="840"/>
      <c r="F70" s="105"/>
    </row>
    <row r="71" spans="1:6" s="24" customFormat="1" ht="17.25" thickBot="1">
      <c r="A71" s="90"/>
      <c r="B71" s="91" t="s">
        <v>531</v>
      </c>
      <c r="C71" s="106"/>
      <c r="D71" s="107"/>
      <c r="E71" s="108"/>
      <c r="F71" s="108">
        <f>SUM(F10:F69)</f>
        <v>0</v>
      </c>
    </row>
    <row r="72" spans="1:6" ht="17.25" thickTop="1"/>
  </sheetData>
  <sheetProtection algorithmName="SHA-512" hashValue="aJnLTtxW22CQLT/cO4g3PTaH5L0Wl4ww+oYlOhX8pEDWC2nNIFhyAel5PVizn7Xx+Y1OATanVswFpCN63KeL4w==" saltValue="AcCtCLCQPFa9W3n0HRuhgg==" spinCount="100000" sheet="1"/>
  <mergeCells count="3">
    <mergeCell ref="A4:F4"/>
    <mergeCell ref="A5:F5"/>
    <mergeCell ref="A6:F6"/>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B/3.0 MIZARSKA DELA</oddHeader>
    <oddFooter>&amp;LRekonstrukcija - OBSTOJEČI OBJEKT&amp;R&amp;P</oddFooter>
  </headerFooter>
  <colBreaks count="1" manualBreakCount="1">
    <brk id="8"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406C9-FF07-415B-83B8-DAAD67FD32F6}">
  <sheetPr>
    <tabColor rgb="FFFFFF00"/>
  </sheetPr>
  <dimension ref="A1:H266"/>
  <sheetViews>
    <sheetView view="pageBreakPreview" topLeftCell="A18" zoomScaleSheetLayoutView="100" workbookViewId="0">
      <selection activeCell="D24" sqref="D24"/>
    </sheetView>
  </sheetViews>
  <sheetFormatPr defaultRowHeight="16.5"/>
  <cols>
    <col min="1" max="1" width="7.140625" style="48" customWidth="1"/>
    <col min="2" max="2" width="39.42578125" style="1" customWidth="1"/>
    <col min="3" max="3" width="8.28515625" style="1" customWidth="1"/>
    <col min="4" max="4" width="9.7109375" style="1" customWidth="1"/>
    <col min="5" max="5" width="12.42578125" style="1" customWidth="1"/>
    <col min="6" max="6" width="13.28515625" style="1" customWidth="1"/>
    <col min="7" max="7" width="20.42578125" style="1" hidden="1" customWidth="1"/>
    <col min="8" max="8" width="20.140625" style="1" hidden="1" customWidth="1"/>
    <col min="9"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6">
      <c r="A1" s="78" t="s">
        <v>532</v>
      </c>
      <c r="B1" s="24" t="s">
        <v>533</v>
      </c>
    </row>
    <row r="3" spans="1:6" s="95" customFormat="1" ht="15">
      <c r="A3" s="110" t="s">
        <v>534</v>
      </c>
      <c r="B3" s="111"/>
      <c r="C3" s="112"/>
      <c r="D3" s="113"/>
      <c r="E3" s="112"/>
      <c r="F3" s="114"/>
    </row>
    <row r="4" spans="1:6" s="190" customFormat="1" ht="14.25" customHeight="1">
      <c r="A4" s="788" t="s">
        <v>487</v>
      </c>
      <c r="B4" s="747"/>
      <c r="C4" s="747"/>
      <c r="D4" s="747"/>
      <c r="E4" s="747"/>
      <c r="F4" s="748"/>
    </row>
    <row r="5" spans="1:6" s="190" customFormat="1" ht="27" customHeight="1">
      <c r="A5" s="749" t="s">
        <v>488</v>
      </c>
      <c r="B5" s="782"/>
      <c r="C5" s="782"/>
      <c r="D5" s="782"/>
      <c r="E5" s="782"/>
      <c r="F5" s="783"/>
    </row>
    <row r="6" spans="1:6" s="190" customFormat="1" ht="14.25" customHeight="1">
      <c r="A6" s="740" t="s">
        <v>489</v>
      </c>
      <c r="B6" s="789"/>
      <c r="C6" s="789"/>
      <c r="D6" s="789"/>
      <c r="E6" s="789"/>
      <c r="F6" s="790"/>
    </row>
    <row r="8" spans="1:6" s="190" customFormat="1" ht="13.5">
      <c r="A8" s="792" t="s">
        <v>535</v>
      </c>
      <c r="B8" s="793"/>
      <c r="C8" s="793"/>
      <c r="D8" s="793"/>
      <c r="E8" s="793"/>
      <c r="F8" s="794"/>
    </row>
    <row r="9" spans="1:6" s="190" customFormat="1" ht="195.75" customHeight="1">
      <c r="A9" s="749" t="s">
        <v>536</v>
      </c>
      <c r="B9" s="782"/>
      <c r="C9" s="782"/>
      <c r="D9" s="782"/>
      <c r="E9" s="782"/>
      <c r="F9" s="783"/>
    </row>
    <row r="10" spans="1:6" ht="7.5" customHeight="1"/>
    <row r="11" spans="1:6" s="190" customFormat="1" ht="286.5" customHeight="1">
      <c r="A11" s="791" t="s">
        <v>537</v>
      </c>
      <c r="B11" s="782"/>
      <c r="C11" s="782"/>
      <c r="D11" s="782"/>
      <c r="E11" s="782"/>
      <c r="F11" s="783"/>
    </row>
    <row r="12" spans="1:6" ht="8.25" customHeight="1"/>
    <row r="13" spans="1:6" s="190" customFormat="1" ht="274.5" customHeight="1">
      <c r="A13" s="791" t="s">
        <v>538</v>
      </c>
      <c r="B13" s="782"/>
      <c r="C13" s="782"/>
      <c r="D13" s="782"/>
      <c r="E13" s="782"/>
      <c r="F13" s="783"/>
    </row>
    <row r="14" spans="1:6" ht="6" customHeight="1"/>
    <row r="15" spans="1:6" s="190" customFormat="1" ht="204" customHeight="1">
      <c r="A15" s="791" t="s">
        <v>539</v>
      </c>
      <c r="B15" s="782"/>
      <c r="C15" s="782"/>
      <c r="D15" s="782"/>
      <c r="E15" s="782"/>
      <c r="F15" s="783"/>
    </row>
    <row r="16" spans="1:6" ht="6" customHeight="1"/>
    <row r="17" spans="1:8" s="190" customFormat="1" ht="231.75" customHeight="1">
      <c r="A17" s="791" t="s">
        <v>540</v>
      </c>
      <c r="B17" s="782"/>
      <c r="C17" s="782"/>
      <c r="D17" s="782"/>
      <c r="E17" s="782"/>
      <c r="F17" s="783"/>
    </row>
    <row r="20" spans="1:8" s="24" customFormat="1" ht="17.25" thickBot="1">
      <c r="A20" s="80"/>
      <c r="B20" s="81" t="s">
        <v>108</v>
      </c>
      <c r="C20" s="101" t="s">
        <v>211</v>
      </c>
      <c r="D20" s="101" t="s">
        <v>109</v>
      </c>
      <c r="E20" s="101" t="s">
        <v>110</v>
      </c>
      <c r="F20" s="101" t="s">
        <v>111</v>
      </c>
      <c r="G20" s="24" t="s">
        <v>2375</v>
      </c>
      <c r="H20" s="24" t="s">
        <v>2376</v>
      </c>
    </row>
    <row r="21" spans="1:8" ht="17.25" thickTop="1"/>
    <row r="22" spans="1:8">
      <c r="B22" s="18" t="s">
        <v>541</v>
      </c>
    </row>
    <row r="23" spans="1:8">
      <c r="E23" s="838"/>
    </row>
    <row r="24" spans="1:8" s="88" customFormat="1" ht="18" customHeight="1">
      <c r="A24" s="559" t="s">
        <v>542</v>
      </c>
      <c r="B24" s="560" t="s">
        <v>491</v>
      </c>
      <c r="C24" s="561" t="s">
        <v>375</v>
      </c>
      <c r="D24" s="564">
        <v>1</v>
      </c>
      <c r="E24" s="834">
        <v>0</v>
      </c>
      <c r="F24" s="563">
        <f>E24*D24</f>
        <v>0</v>
      </c>
      <c r="G24" s="621">
        <f>F24</f>
        <v>0</v>
      </c>
    </row>
    <row r="25" spans="1:8" s="88" customFormat="1" ht="12.75">
      <c r="A25" s="565"/>
      <c r="B25" s="564" t="s">
        <v>543</v>
      </c>
      <c r="C25" s="566"/>
      <c r="D25" s="566"/>
      <c r="E25" s="850"/>
      <c r="F25" s="566"/>
      <c r="G25" s="621">
        <f t="shared" ref="G25:G47" si="0">F25</f>
        <v>0</v>
      </c>
    </row>
    <row r="26" spans="1:8" s="88" customFormat="1" ht="12.75">
      <c r="A26" s="565"/>
      <c r="B26" s="564" t="s">
        <v>544</v>
      </c>
      <c r="C26" s="561"/>
      <c r="D26" s="564"/>
      <c r="E26" s="834"/>
      <c r="F26" s="563"/>
      <c r="G26" s="621">
        <f t="shared" si="0"/>
        <v>0</v>
      </c>
    </row>
    <row r="27" spans="1:8" s="88" customFormat="1" ht="357">
      <c r="A27" s="565"/>
      <c r="B27" s="567" t="s">
        <v>1609</v>
      </c>
      <c r="C27" s="561"/>
      <c r="D27" s="564"/>
      <c r="E27" s="834"/>
      <c r="F27" s="563"/>
      <c r="G27" s="621">
        <f t="shared" si="0"/>
        <v>0</v>
      </c>
    </row>
    <row r="28" spans="1:8" s="88" customFormat="1" ht="12.75">
      <c r="A28" s="89"/>
      <c r="B28" s="192"/>
      <c r="C28" s="84"/>
      <c r="D28" s="192"/>
      <c r="E28" s="832"/>
      <c r="F28" s="86"/>
      <c r="G28" s="621">
        <f t="shared" si="0"/>
        <v>0</v>
      </c>
    </row>
    <row r="29" spans="1:8" s="88" customFormat="1" ht="18" customHeight="1">
      <c r="A29" s="559" t="s">
        <v>545</v>
      </c>
      <c r="B29" s="560" t="s">
        <v>491</v>
      </c>
      <c r="C29" s="561" t="s">
        <v>375</v>
      </c>
      <c r="D29" s="564">
        <v>1</v>
      </c>
      <c r="E29" s="834">
        <v>0</v>
      </c>
      <c r="F29" s="563">
        <f>E29*D29</f>
        <v>0</v>
      </c>
      <c r="G29" s="621">
        <f t="shared" si="0"/>
        <v>0</v>
      </c>
    </row>
    <row r="30" spans="1:8" s="88" customFormat="1" ht="12.75">
      <c r="A30" s="565"/>
      <c r="B30" s="564" t="s">
        <v>546</v>
      </c>
      <c r="C30" s="566"/>
      <c r="D30" s="566"/>
      <c r="E30" s="850"/>
      <c r="F30" s="566"/>
      <c r="G30" s="621">
        <f t="shared" si="0"/>
        <v>0</v>
      </c>
    </row>
    <row r="31" spans="1:8" s="88" customFormat="1" ht="12.75">
      <c r="A31" s="565"/>
      <c r="B31" s="564" t="s">
        <v>547</v>
      </c>
      <c r="C31" s="561"/>
      <c r="D31" s="564"/>
      <c r="E31" s="834"/>
      <c r="F31" s="563"/>
      <c r="G31" s="621">
        <f t="shared" si="0"/>
        <v>0</v>
      </c>
    </row>
    <row r="32" spans="1:8" s="88" customFormat="1" ht="357">
      <c r="A32" s="565"/>
      <c r="B32" s="567" t="s">
        <v>1608</v>
      </c>
      <c r="C32" s="561"/>
      <c r="D32" s="564"/>
      <c r="E32" s="834"/>
      <c r="F32" s="563"/>
      <c r="G32" s="621">
        <f t="shared" si="0"/>
        <v>0</v>
      </c>
    </row>
    <row r="33" spans="1:7" s="88" customFormat="1" ht="12.75">
      <c r="A33" s="89"/>
      <c r="B33" s="192"/>
      <c r="C33" s="84"/>
      <c r="D33" s="192"/>
      <c r="E33" s="832"/>
      <c r="F33" s="86"/>
      <c r="G33" s="621">
        <f t="shared" si="0"/>
        <v>0</v>
      </c>
    </row>
    <row r="34" spans="1:7" s="88" customFormat="1" ht="18" customHeight="1">
      <c r="A34" s="559" t="s">
        <v>548</v>
      </c>
      <c r="B34" s="560" t="s">
        <v>491</v>
      </c>
      <c r="C34" s="561" t="s">
        <v>375</v>
      </c>
      <c r="D34" s="564">
        <v>2</v>
      </c>
      <c r="E34" s="834">
        <v>0</v>
      </c>
      <c r="F34" s="563">
        <f>E34*D34</f>
        <v>0</v>
      </c>
      <c r="G34" s="621">
        <f t="shared" si="0"/>
        <v>0</v>
      </c>
    </row>
    <row r="35" spans="1:7" s="88" customFormat="1" ht="12.75">
      <c r="A35" s="565"/>
      <c r="B35" s="564" t="s">
        <v>549</v>
      </c>
      <c r="C35" s="566"/>
      <c r="D35" s="566"/>
      <c r="E35" s="850"/>
      <c r="F35" s="566"/>
      <c r="G35" s="621">
        <f t="shared" si="0"/>
        <v>0</v>
      </c>
    </row>
    <row r="36" spans="1:7" s="88" customFormat="1" ht="12.75">
      <c r="A36" s="565"/>
      <c r="B36" s="564" t="s">
        <v>550</v>
      </c>
      <c r="C36" s="566"/>
      <c r="D36" s="566"/>
      <c r="E36" s="850"/>
      <c r="F36" s="566"/>
      <c r="G36" s="621">
        <f t="shared" si="0"/>
        <v>0</v>
      </c>
    </row>
    <row r="37" spans="1:7" s="88" customFormat="1" ht="357">
      <c r="A37" s="565"/>
      <c r="B37" s="567" t="s">
        <v>1607</v>
      </c>
      <c r="C37" s="561"/>
      <c r="D37" s="564"/>
      <c r="E37" s="834"/>
      <c r="F37" s="563"/>
      <c r="G37" s="621">
        <f t="shared" si="0"/>
        <v>0</v>
      </c>
    </row>
    <row r="38" spans="1:7" s="88" customFormat="1" ht="12.75">
      <c r="A38" s="89"/>
      <c r="B38" s="192"/>
      <c r="C38" s="84"/>
      <c r="D38" s="192"/>
      <c r="E38" s="832"/>
      <c r="F38" s="86"/>
      <c r="G38" s="621">
        <f t="shared" si="0"/>
        <v>0</v>
      </c>
    </row>
    <row r="39" spans="1:7" s="88" customFormat="1" ht="18" customHeight="1">
      <c r="A39" s="559" t="s">
        <v>551</v>
      </c>
      <c r="B39" s="560" t="s">
        <v>491</v>
      </c>
      <c r="C39" s="561" t="s">
        <v>375</v>
      </c>
      <c r="D39" s="564">
        <v>2</v>
      </c>
      <c r="E39" s="834">
        <v>0</v>
      </c>
      <c r="F39" s="563">
        <f>E39*D39</f>
        <v>0</v>
      </c>
      <c r="G39" s="621">
        <f t="shared" si="0"/>
        <v>0</v>
      </c>
    </row>
    <row r="40" spans="1:7" s="88" customFormat="1" ht="12.75">
      <c r="A40" s="565"/>
      <c r="B40" s="564" t="s">
        <v>552</v>
      </c>
      <c r="C40" s="566"/>
      <c r="D40" s="566"/>
      <c r="E40" s="850"/>
      <c r="F40" s="566"/>
      <c r="G40" s="621">
        <f t="shared" si="0"/>
        <v>0</v>
      </c>
    </row>
    <row r="41" spans="1:7" s="88" customFormat="1" ht="12.75">
      <c r="A41" s="565"/>
      <c r="B41" s="564" t="s">
        <v>553</v>
      </c>
      <c r="C41" s="561"/>
      <c r="D41" s="564"/>
      <c r="E41" s="834"/>
      <c r="F41" s="563"/>
      <c r="G41" s="621">
        <f t="shared" si="0"/>
        <v>0</v>
      </c>
    </row>
    <row r="42" spans="1:7" s="88" customFormat="1" ht="357">
      <c r="A42" s="565"/>
      <c r="B42" s="567" t="s">
        <v>1606</v>
      </c>
      <c r="C42" s="561"/>
      <c r="D42" s="564"/>
      <c r="E42" s="834"/>
      <c r="F42" s="563"/>
      <c r="G42" s="621">
        <f t="shared" si="0"/>
        <v>0</v>
      </c>
    </row>
    <row r="43" spans="1:7" s="88" customFormat="1" ht="12.75">
      <c r="A43" s="89"/>
      <c r="B43" s="192"/>
      <c r="C43" s="84"/>
      <c r="D43" s="192"/>
      <c r="E43" s="832"/>
      <c r="F43" s="86"/>
      <c r="G43" s="621">
        <f t="shared" si="0"/>
        <v>0</v>
      </c>
    </row>
    <row r="44" spans="1:7" s="88" customFormat="1" ht="18" customHeight="1">
      <c r="A44" s="559" t="s">
        <v>554</v>
      </c>
      <c r="B44" s="560" t="s">
        <v>491</v>
      </c>
      <c r="C44" s="561" t="s">
        <v>375</v>
      </c>
      <c r="D44" s="564">
        <v>3</v>
      </c>
      <c r="E44" s="834">
        <v>0</v>
      </c>
      <c r="F44" s="563">
        <f>E44*D44</f>
        <v>0</v>
      </c>
      <c r="G44" s="621">
        <f t="shared" si="0"/>
        <v>0</v>
      </c>
    </row>
    <row r="45" spans="1:7" s="88" customFormat="1" ht="12.75">
      <c r="A45" s="565"/>
      <c r="B45" s="564" t="s">
        <v>555</v>
      </c>
      <c r="C45" s="566"/>
      <c r="D45" s="566"/>
      <c r="E45" s="850"/>
      <c r="F45" s="566"/>
      <c r="G45" s="621">
        <f t="shared" si="0"/>
        <v>0</v>
      </c>
    </row>
    <row r="46" spans="1:7" s="88" customFormat="1" ht="12.75">
      <c r="A46" s="565"/>
      <c r="B46" s="564" t="s">
        <v>1569</v>
      </c>
      <c r="C46" s="566"/>
      <c r="D46" s="566"/>
      <c r="E46" s="850"/>
      <c r="F46" s="566"/>
      <c r="G46" s="621">
        <f t="shared" si="0"/>
        <v>0</v>
      </c>
    </row>
    <row r="47" spans="1:7" s="88" customFormat="1" ht="357">
      <c r="A47" s="565"/>
      <c r="B47" s="567" t="s">
        <v>1605</v>
      </c>
      <c r="C47" s="561"/>
      <c r="D47" s="564"/>
      <c r="E47" s="834"/>
      <c r="F47" s="563"/>
      <c r="G47" s="621">
        <f t="shared" si="0"/>
        <v>0</v>
      </c>
    </row>
    <row r="48" spans="1:7" s="88" customFormat="1" ht="12.75">
      <c r="A48" s="89"/>
      <c r="B48" s="193"/>
      <c r="C48" s="84"/>
      <c r="D48" s="192"/>
      <c r="E48" s="832"/>
      <c r="F48" s="86"/>
    </row>
    <row r="49" spans="1:8" s="88" customFormat="1" ht="18" customHeight="1">
      <c r="A49" s="83" t="s">
        <v>556</v>
      </c>
      <c r="B49" s="46" t="s">
        <v>491</v>
      </c>
      <c r="C49" s="84" t="s">
        <v>375</v>
      </c>
      <c r="D49" s="192">
        <v>5</v>
      </c>
      <c r="E49" s="832">
        <v>0</v>
      </c>
      <c r="F49" s="86">
        <f>E49*D49</f>
        <v>0</v>
      </c>
      <c r="H49" s="621">
        <f>F49</f>
        <v>0</v>
      </c>
    </row>
    <row r="50" spans="1:8" s="88" customFormat="1" ht="12.75">
      <c r="A50" s="89"/>
      <c r="B50" s="192" t="s">
        <v>557</v>
      </c>
      <c r="E50" s="836"/>
    </row>
    <row r="51" spans="1:8" s="88" customFormat="1" ht="12.75">
      <c r="A51" s="89"/>
      <c r="B51" s="192" t="s">
        <v>1570</v>
      </c>
      <c r="E51" s="836"/>
    </row>
    <row r="52" spans="1:8" s="88" customFormat="1" ht="242.25">
      <c r="A52" s="89"/>
      <c r="B52" s="193" t="s">
        <v>1604</v>
      </c>
      <c r="E52" s="836"/>
    </row>
    <row r="53" spans="1:8" s="88" customFormat="1" ht="12.75">
      <c r="A53" s="89"/>
      <c r="B53" s="192"/>
      <c r="C53" s="84"/>
      <c r="D53" s="192"/>
      <c r="E53" s="832"/>
      <c r="F53" s="86"/>
    </row>
    <row r="54" spans="1:8" s="88" customFormat="1" ht="18" customHeight="1">
      <c r="A54" s="559" t="s">
        <v>558</v>
      </c>
      <c r="B54" s="560" t="s">
        <v>491</v>
      </c>
      <c r="C54" s="561" t="s">
        <v>375</v>
      </c>
      <c r="D54" s="564">
        <v>1</v>
      </c>
      <c r="E54" s="834">
        <v>0</v>
      </c>
      <c r="F54" s="563">
        <f>E54*D54</f>
        <v>0</v>
      </c>
      <c r="G54" s="621">
        <f>F54</f>
        <v>0</v>
      </c>
    </row>
    <row r="55" spans="1:8" s="88" customFormat="1" ht="12.75">
      <c r="A55" s="565"/>
      <c r="B55" s="564" t="s">
        <v>559</v>
      </c>
      <c r="C55" s="566"/>
      <c r="D55" s="566"/>
      <c r="E55" s="850"/>
      <c r="F55" s="566"/>
      <c r="G55" s="621">
        <f t="shared" ref="G55:G118" si="1">F55</f>
        <v>0</v>
      </c>
    </row>
    <row r="56" spans="1:8" s="88" customFormat="1" ht="12.75">
      <c r="A56" s="559"/>
      <c r="B56" s="560" t="s">
        <v>560</v>
      </c>
      <c r="C56" s="561"/>
      <c r="D56" s="564"/>
      <c r="E56" s="834"/>
      <c r="F56" s="563"/>
      <c r="G56" s="621">
        <f t="shared" si="1"/>
        <v>0</v>
      </c>
    </row>
    <row r="57" spans="1:8" s="88" customFormat="1" ht="357">
      <c r="A57" s="565"/>
      <c r="B57" s="567" t="s">
        <v>1601</v>
      </c>
      <c r="C57" s="566"/>
      <c r="D57" s="566"/>
      <c r="E57" s="850"/>
      <c r="F57" s="566"/>
      <c r="G57" s="621">
        <f t="shared" si="1"/>
        <v>0</v>
      </c>
    </row>
    <row r="58" spans="1:8" s="88" customFormat="1" ht="12.75">
      <c r="A58" s="89"/>
      <c r="B58" s="192"/>
      <c r="E58" s="836"/>
      <c r="G58" s="621">
        <f t="shared" si="1"/>
        <v>0</v>
      </c>
    </row>
    <row r="59" spans="1:8" s="88" customFormat="1" ht="18" customHeight="1">
      <c r="A59" s="559" t="s">
        <v>561</v>
      </c>
      <c r="B59" s="560" t="s">
        <v>491</v>
      </c>
      <c r="C59" s="561" t="s">
        <v>375</v>
      </c>
      <c r="D59" s="564">
        <v>1</v>
      </c>
      <c r="E59" s="834">
        <v>0</v>
      </c>
      <c r="F59" s="563">
        <f>E59*D59</f>
        <v>0</v>
      </c>
      <c r="G59" s="621">
        <f t="shared" si="1"/>
        <v>0</v>
      </c>
    </row>
    <row r="60" spans="1:8" s="88" customFormat="1" ht="12.75">
      <c r="A60" s="565"/>
      <c r="B60" s="564" t="s">
        <v>562</v>
      </c>
      <c r="C60" s="566"/>
      <c r="D60" s="566"/>
      <c r="E60" s="850"/>
      <c r="F60" s="566"/>
      <c r="G60" s="621">
        <f t="shared" si="1"/>
        <v>0</v>
      </c>
    </row>
    <row r="61" spans="1:8" s="88" customFormat="1" ht="12.75">
      <c r="A61" s="559"/>
      <c r="B61" s="560" t="s">
        <v>563</v>
      </c>
      <c r="C61" s="561"/>
      <c r="D61" s="564"/>
      <c r="E61" s="834"/>
      <c r="F61" s="563"/>
      <c r="G61" s="621">
        <f t="shared" si="1"/>
        <v>0</v>
      </c>
    </row>
    <row r="62" spans="1:8" s="88" customFormat="1" ht="357">
      <c r="A62" s="565"/>
      <c r="B62" s="567" t="s">
        <v>1602</v>
      </c>
      <c r="C62" s="566"/>
      <c r="D62" s="566"/>
      <c r="E62" s="850"/>
      <c r="F62" s="566"/>
      <c r="G62" s="621">
        <f t="shared" si="1"/>
        <v>0</v>
      </c>
    </row>
    <row r="63" spans="1:8" s="88" customFormat="1" ht="12.75">
      <c r="A63" s="89"/>
      <c r="B63" s="192"/>
      <c r="E63" s="836"/>
      <c r="G63" s="621">
        <f t="shared" si="1"/>
        <v>0</v>
      </c>
    </row>
    <row r="64" spans="1:8" s="88" customFormat="1" ht="18" customHeight="1">
      <c r="A64" s="559" t="s">
        <v>564</v>
      </c>
      <c r="B64" s="560" t="s">
        <v>491</v>
      </c>
      <c r="C64" s="561" t="s">
        <v>375</v>
      </c>
      <c r="D64" s="564">
        <v>1</v>
      </c>
      <c r="E64" s="834">
        <v>0</v>
      </c>
      <c r="F64" s="563">
        <f>E64*D64</f>
        <v>0</v>
      </c>
      <c r="G64" s="621">
        <f t="shared" si="1"/>
        <v>0</v>
      </c>
    </row>
    <row r="65" spans="1:7" s="88" customFormat="1" ht="12.75">
      <c r="A65" s="565"/>
      <c r="B65" s="564" t="s">
        <v>565</v>
      </c>
      <c r="C65" s="566"/>
      <c r="D65" s="566"/>
      <c r="E65" s="850"/>
      <c r="F65" s="566"/>
      <c r="G65" s="621">
        <f t="shared" si="1"/>
        <v>0</v>
      </c>
    </row>
    <row r="66" spans="1:7" s="88" customFormat="1" ht="12.75">
      <c r="A66" s="559"/>
      <c r="B66" s="560" t="s">
        <v>566</v>
      </c>
      <c r="C66" s="561"/>
      <c r="D66" s="564"/>
      <c r="E66" s="834"/>
      <c r="F66" s="563"/>
      <c r="G66" s="621">
        <f t="shared" si="1"/>
        <v>0</v>
      </c>
    </row>
    <row r="67" spans="1:7" s="88" customFormat="1" ht="357">
      <c r="A67" s="565"/>
      <c r="B67" s="567" t="s">
        <v>1601</v>
      </c>
      <c r="C67" s="566"/>
      <c r="D67" s="566"/>
      <c r="E67" s="850"/>
      <c r="F67" s="566"/>
      <c r="G67" s="621">
        <f t="shared" si="1"/>
        <v>0</v>
      </c>
    </row>
    <row r="68" spans="1:7" s="88" customFormat="1" ht="12.75">
      <c r="A68" s="89"/>
      <c r="B68" s="192"/>
      <c r="C68" s="84"/>
      <c r="D68" s="192"/>
      <c r="E68" s="832"/>
      <c r="F68" s="86"/>
      <c r="G68" s="621">
        <f t="shared" si="1"/>
        <v>0</v>
      </c>
    </row>
    <row r="69" spans="1:7" s="88" customFormat="1" ht="18" customHeight="1">
      <c r="A69" s="559" t="s">
        <v>567</v>
      </c>
      <c r="B69" s="560" t="s">
        <v>491</v>
      </c>
      <c r="C69" s="561" t="s">
        <v>375</v>
      </c>
      <c r="D69" s="564">
        <v>1</v>
      </c>
      <c r="E69" s="834">
        <v>0</v>
      </c>
      <c r="F69" s="563">
        <f>E69*D69</f>
        <v>0</v>
      </c>
      <c r="G69" s="621">
        <f t="shared" si="1"/>
        <v>0</v>
      </c>
    </row>
    <row r="70" spans="1:7" s="88" customFormat="1" ht="12.75">
      <c r="A70" s="565"/>
      <c r="B70" s="564" t="s">
        <v>568</v>
      </c>
      <c r="C70" s="566"/>
      <c r="D70" s="566"/>
      <c r="E70" s="850"/>
      <c r="F70" s="566"/>
      <c r="G70" s="621">
        <f t="shared" si="1"/>
        <v>0</v>
      </c>
    </row>
    <row r="71" spans="1:7" s="88" customFormat="1" ht="12.75">
      <c r="A71" s="559"/>
      <c r="B71" s="560" t="s">
        <v>569</v>
      </c>
      <c r="C71" s="561"/>
      <c r="D71" s="564"/>
      <c r="E71" s="834"/>
      <c r="F71" s="563"/>
      <c r="G71" s="621">
        <f t="shared" si="1"/>
        <v>0</v>
      </c>
    </row>
    <row r="72" spans="1:7" s="88" customFormat="1" ht="357">
      <c r="A72" s="565"/>
      <c r="B72" s="567" t="s">
        <v>1601</v>
      </c>
      <c r="C72" s="566"/>
      <c r="D72" s="566"/>
      <c r="E72" s="850"/>
      <c r="F72" s="566"/>
      <c r="G72" s="621">
        <f t="shared" si="1"/>
        <v>0</v>
      </c>
    </row>
    <row r="73" spans="1:7" s="88" customFormat="1" ht="12.75">
      <c r="A73" s="89"/>
      <c r="B73" s="192"/>
      <c r="C73" s="84"/>
      <c r="D73" s="192"/>
      <c r="E73" s="832"/>
      <c r="F73" s="86"/>
      <c r="G73" s="621">
        <f t="shared" si="1"/>
        <v>0</v>
      </c>
    </row>
    <row r="74" spans="1:7" s="88" customFormat="1" ht="18" customHeight="1">
      <c r="A74" s="559" t="s">
        <v>570</v>
      </c>
      <c r="B74" s="560" t="s">
        <v>491</v>
      </c>
      <c r="C74" s="561" t="s">
        <v>375</v>
      </c>
      <c r="D74" s="564">
        <v>4</v>
      </c>
      <c r="E74" s="834">
        <v>0</v>
      </c>
      <c r="F74" s="563">
        <f>E74*D74</f>
        <v>0</v>
      </c>
      <c r="G74" s="621">
        <f t="shared" si="1"/>
        <v>0</v>
      </c>
    </row>
    <row r="75" spans="1:7" s="88" customFormat="1" ht="12.75">
      <c r="A75" s="565"/>
      <c r="B75" s="564" t="s">
        <v>571</v>
      </c>
      <c r="C75" s="566"/>
      <c r="D75" s="566"/>
      <c r="E75" s="850"/>
      <c r="F75" s="566"/>
      <c r="G75" s="621">
        <f t="shared" si="1"/>
        <v>0</v>
      </c>
    </row>
    <row r="76" spans="1:7" s="88" customFormat="1" ht="12.75">
      <c r="A76" s="559"/>
      <c r="B76" s="560" t="s">
        <v>572</v>
      </c>
      <c r="C76" s="561"/>
      <c r="D76" s="564"/>
      <c r="E76" s="834"/>
      <c r="F76" s="563"/>
      <c r="G76" s="621">
        <f t="shared" si="1"/>
        <v>0</v>
      </c>
    </row>
    <row r="77" spans="1:7" s="88" customFormat="1" ht="357">
      <c r="A77" s="565"/>
      <c r="B77" s="567" t="s">
        <v>1602</v>
      </c>
      <c r="C77" s="566"/>
      <c r="D77" s="566"/>
      <c r="E77" s="850"/>
      <c r="F77" s="566"/>
      <c r="G77" s="621">
        <f t="shared" si="1"/>
        <v>0</v>
      </c>
    </row>
    <row r="78" spans="1:7" s="88" customFormat="1" ht="12.75">
      <c r="A78" s="89"/>
      <c r="B78" s="192"/>
      <c r="E78" s="836"/>
      <c r="G78" s="621">
        <f t="shared" si="1"/>
        <v>0</v>
      </c>
    </row>
    <row r="79" spans="1:7" s="88" customFormat="1" ht="18" customHeight="1">
      <c r="A79" s="559" t="s">
        <v>573</v>
      </c>
      <c r="B79" s="560" t="s">
        <v>491</v>
      </c>
      <c r="C79" s="561" t="s">
        <v>375</v>
      </c>
      <c r="D79" s="564">
        <v>2</v>
      </c>
      <c r="E79" s="834">
        <v>0</v>
      </c>
      <c r="F79" s="563">
        <f>E79*D79</f>
        <v>0</v>
      </c>
      <c r="G79" s="621">
        <f t="shared" si="1"/>
        <v>0</v>
      </c>
    </row>
    <row r="80" spans="1:7" s="88" customFormat="1" ht="12.75">
      <c r="A80" s="565"/>
      <c r="B80" s="564" t="s">
        <v>574</v>
      </c>
      <c r="C80" s="566"/>
      <c r="D80" s="566"/>
      <c r="E80" s="850"/>
      <c r="F80" s="566"/>
      <c r="G80" s="621">
        <f t="shared" si="1"/>
        <v>0</v>
      </c>
    </row>
    <row r="81" spans="1:7" s="88" customFormat="1" ht="12.75">
      <c r="A81" s="559"/>
      <c r="B81" s="560" t="s">
        <v>575</v>
      </c>
      <c r="C81" s="561"/>
      <c r="D81" s="564"/>
      <c r="E81" s="834"/>
      <c r="F81" s="563"/>
      <c r="G81" s="621">
        <f t="shared" si="1"/>
        <v>0</v>
      </c>
    </row>
    <row r="82" spans="1:7" s="88" customFormat="1" ht="357">
      <c r="A82" s="565"/>
      <c r="B82" s="567" t="s">
        <v>1603</v>
      </c>
      <c r="C82" s="566"/>
      <c r="D82" s="566"/>
      <c r="E82" s="850"/>
      <c r="F82" s="566"/>
      <c r="G82" s="621">
        <f t="shared" si="1"/>
        <v>0</v>
      </c>
    </row>
    <row r="83" spans="1:7" s="88" customFormat="1" ht="12.75">
      <c r="A83" s="89"/>
      <c r="B83" s="192"/>
      <c r="C83" s="84"/>
      <c r="D83" s="192"/>
      <c r="E83" s="832"/>
      <c r="F83" s="86"/>
      <c r="G83" s="621">
        <f t="shared" si="1"/>
        <v>0</v>
      </c>
    </row>
    <row r="84" spans="1:7" s="88" customFormat="1" ht="18" customHeight="1">
      <c r="A84" s="559" t="s">
        <v>576</v>
      </c>
      <c r="B84" s="560" t="s">
        <v>491</v>
      </c>
      <c r="C84" s="561" t="s">
        <v>375</v>
      </c>
      <c r="D84" s="564">
        <v>1</v>
      </c>
      <c r="E84" s="834">
        <v>0</v>
      </c>
      <c r="F84" s="563">
        <f>E84*D84</f>
        <v>0</v>
      </c>
      <c r="G84" s="621">
        <f t="shared" si="1"/>
        <v>0</v>
      </c>
    </row>
    <row r="85" spans="1:7" s="88" customFormat="1" ht="12.75">
      <c r="A85" s="565"/>
      <c r="B85" s="564" t="s">
        <v>577</v>
      </c>
      <c r="C85" s="566"/>
      <c r="D85" s="566"/>
      <c r="E85" s="850"/>
      <c r="F85" s="566"/>
      <c r="G85" s="621">
        <f t="shared" si="1"/>
        <v>0</v>
      </c>
    </row>
    <row r="86" spans="1:7" s="88" customFormat="1" ht="12.75">
      <c r="A86" s="565"/>
      <c r="B86" s="564" t="s">
        <v>578</v>
      </c>
      <c r="C86" s="566"/>
      <c r="D86" s="566"/>
      <c r="E86" s="850"/>
      <c r="F86" s="566"/>
      <c r="G86" s="621">
        <f t="shared" si="1"/>
        <v>0</v>
      </c>
    </row>
    <row r="87" spans="1:7" s="88" customFormat="1" ht="357">
      <c r="A87" s="565"/>
      <c r="B87" s="567" t="s">
        <v>1602</v>
      </c>
      <c r="C87" s="561"/>
      <c r="D87" s="564"/>
      <c r="E87" s="834"/>
      <c r="F87" s="563"/>
      <c r="G87" s="621">
        <f t="shared" si="1"/>
        <v>0</v>
      </c>
    </row>
    <row r="88" spans="1:7" s="88" customFormat="1" ht="12.75">
      <c r="A88" s="89"/>
      <c r="B88" s="195"/>
      <c r="C88" s="84"/>
      <c r="D88" s="192"/>
      <c r="E88" s="832"/>
      <c r="F88" s="86"/>
      <c r="G88" s="621">
        <f t="shared" si="1"/>
        <v>0</v>
      </c>
    </row>
    <row r="89" spans="1:7" s="88" customFormat="1" ht="18" customHeight="1">
      <c r="A89" s="559" t="s">
        <v>579</v>
      </c>
      <c r="B89" s="560" t="s">
        <v>491</v>
      </c>
      <c r="C89" s="561" t="s">
        <v>375</v>
      </c>
      <c r="D89" s="564">
        <v>1</v>
      </c>
      <c r="E89" s="834">
        <v>0</v>
      </c>
      <c r="F89" s="563">
        <f>E89*D89</f>
        <v>0</v>
      </c>
      <c r="G89" s="621">
        <f t="shared" si="1"/>
        <v>0</v>
      </c>
    </row>
    <row r="90" spans="1:7" s="88" customFormat="1" ht="12.75">
      <c r="A90" s="565"/>
      <c r="B90" s="564" t="s">
        <v>580</v>
      </c>
      <c r="C90" s="566"/>
      <c r="D90" s="566"/>
      <c r="E90" s="850"/>
      <c r="F90" s="566"/>
      <c r="G90" s="621">
        <f t="shared" si="1"/>
        <v>0</v>
      </c>
    </row>
    <row r="91" spans="1:7" s="88" customFormat="1" ht="12.75">
      <c r="A91" s="565"/>
      <c r="B91" s="564" t="s">
        <v>581</v>
      </c>
      <c r="C91" s="566"/>
      <c r="D91" s="566"/>
      <c r="E91" s="850"/>
      <c r="F91" s="566"/>
      <c r="G91" s="621">
        <f t="shared" si="1"/>
        <v>0</v>
      </c>
    </row>
    <row r="92" spans="1:7" s="88" customFormat="1" ht="357">
      <c r="A92" s="565"/>
      <c r="B92" s="567" t="s">
        <v>1601</v>
      </c>
      <c r="C92" s="561"/>
      <c r="D92" s="564"/>
      <c r="E92" s="834"/>
      <c r="F92" s="563"/>
      <c r="G92" s="621">
        <f t="shared" si="1"/>
        <v>0</v>
      </c>
    </row>
    <row r="93" spans="1:7" s="88" customFormat="1" ht="12.75">
      <c r="A93" s="89"/>
      <c r="B93" s="193"/>
      <c r="C93" s="84"/>
      <c r="D93" s="192"/>
      <c r="E93" s="832"/>
      <c r="F93" s="86"/>
      <c r="G93" s="621">
        <f t="shared" si="1"/>
        <v>0</v>
      </c>
    </row>
    <row r="94" spans="1:7" s="88" customFormat="1" ht="18" customHeight="1">
      <c r="A94" s="559" t="s">
        <v>582</v>
      </c>
      <c r="B94" s="560" t="s">
        <v>491</v>
      </c>
      <c r="C94" s="561" t="s">
        <v>375</v>
      </c>
      <c r="D94" s="564">
        <v>1</v>
      </c>
      <c r="E94" s="834">
        <v>0</v>
      </c>
      <c r="F94" s="563">
        <f>E94*D94</f>
        <v>0</v>
      </c>
      <c r="G94" s="621">
        <f t="shared" si="1"/>
        <v>0</v>
      </c>
    </row>
    <row r="95" spans="1:7" s="88" customFormat="1" ht="12.75">
      <c r="A95" s="565"/>
      <c r="B95" s="564" t="s">
        <v>583</v>
      </c>
      <c r="C95" s="566"/>
      <c r="D95" s="566"/>
      <c r="E95" s="850"/>
      <c r="F95" s="566"/>
      <c r="G95" s="621">
        <f t="shared" si="1"/>
        <v>0</v>
      </c>
    </row>
    <row r="96" spans="1:7" s="88" customFormat="1" ht="12.75">
      <c r="A96" s="565"/>
      <c r="B96" s="564" t="s">
        <v>566</v>
      </c>
      <c r="C96" s="566"/>
      <c r="D96" s="566"/>
      <c r="E96" s="850"/>
      <c r="F96" s="566"/>
      <c r="G96" s="621">
        <f t="shared" si="1"/>
        <v>0</v>
      </c>
    </row>
    <row r="97" spans="1:7" s="88" customFormat="1" ht="357">
      <c r="A97" s="565"/>
      <c r="B97" s="567" t="s">
        <v>1600</v>
      </c>
      <c r="C97" s="561"/>
      <c r="D97" s="564"/>
      <c r="E97" s="834"/>
      <c r="F97" s="563"/>
      <c r="G97" s="621">
        <f t="shared" si="1"/>
        <v>0</v>
      </c>
    </row>
    <row r="98" spans="1:7" s="88" customFormat="1" ht="12.75">
      <c r="A98" s="89"/>
      <c r="B98" s="193"/>
      <c r="C98" s="84"/>
      <c r="D98" s="192"/>
      <c r="E98" s="832"/>
      <c r="F98" s="86"/>
      <c r="G98" s="621">
        <f t="shared" si="1"/>
        <v>0</v>
      </c>
    </row>
    <row r="99" spans="1:7" s="88" customFormat="1" ht="18" customHeight="1">
      <c r="A99" s="559" t="s">
        <v>584</v>
      </c>
      <c r="B99" s="560" t="s">
        <v>491</v>
      </c>
      <c r="C99" s="561" t="s">
        <v>375</v>
      </c>
      <c r="D99" s="564">
        <v>2</v>
      </c>
      <c r="E99" s="834">
        <v>0</v>
      </c>
      <c r="F99" s="563">
        <f>E99*D99</f>
        <v>0</v>
      </c>
      <c r="G99" s="621">
        <f t="shared" si="1"/>
        <v>0</v>
      </c>
    </row>
    <row r="100" spans="1:7" s="88" customFormat="1" ht="12.75">
      <c r="A100" s="565"/>
      <c r="B100" s="564" t="s">
        <v>585</v>
      </c>
      <c r="C100" s="566"/>
      <c r="D100" s="566"/>
      <c r="E100" s="850"/>
      <c r="F100" s="566"/>
      <c r="G100" s="621">
        <f t="shared" si="1"/>
        <v>0</v>
      </c>
    </row>
    <row r="101" spans="1:7" s="88" customFormat="1" ht="12.75">
      <c r="A101" s="565"/>
      <c r="B101" s="564" t="s">
        <v>586</v>
      </c>
      <c r="C101" s="566"/>
      <c r="D101" s="566"/>
      <c r="E101" s="850"/>
      <c r="F101" s="566"/>
      <c r="G101" s="621">
        <f t="shared" si="1"/>
        <v>0</v>
      </c>
    </row>
    <row r="102" spans="1:7" s="88" customFormat="1" ht="357">
      <c r="A102" s="565"/>
      <c r="B102" s="567" t="s">
        <v>1599</v>
      </c>
      <c r="C102" s="561"/>
      <c r="D102" s="564"/>
      <c r="E102" s="834"/>
      <c r="F102" s="563"/>
      <c r="G102" s="621">
        <f t="shared" si="1"/>
        <v>0</v>
      </c>
    </row>
    <row r="103" spans="1:7" s="88" customFormat="1" ht="12.75">
      <c r="A103" s="89"/>
      <c r="B103" s="193"/>
      <c r="C103" s="84"/>
      <c r="D103" s="192"/>
      <c r="E103" s="832"/>
      <c r="F103" s="86"/>
      <c r="G103" s="621">
        <f t="shared" si="1"/>
        <v>0</v>
      </c>
    </row>
    <row r="104" spans="1:7" s="88" customFormat="1" ht="18" customHeight="1">
      <c r="A104" s="559" t="s">
        <v>587</v>
      </c>
      <c r="B104" s="560" t="s">
        <v>491</v>
      </c>
      <c r="C104" s="561" t="s">
        <v>375</v>
      </c>
      <c r="D104" s="564">
        <v>3</v>
      </c>
      <c r="E104" s="834">
        <v>0</v>
      </c>
      <c r="F104" s="563">
        <f>E104*D104</f>
        <v>0</v>
      </c>
      <c r="G104" s="621">
        <f t="shared" si="1"/>
        <v>0</v>
      </c>
    </row>
    <row r="105" spans="1:7" s="88" customFormat="1" ht="12.75">
      <c r="A105" s="565"/>
      <c r="B105" s="564" t="s">
        <v>588</v>
      </c>
      <c r="C105" s="566"/>
      <c r="D105" s="566"/>
      <c r="E105" s="850"/>
      <c r="F105" s="566"/>
      <c r="G105" s="621">
        <f t="shared" si="1"/>
        <v>0</v>
      </c>
    </row>
    <row r="106" spans="1:7" s="88" customFormat="1" ht="12.75">
      <c r="A106" s="565"/>
      <c r="B106" s="564" t="s">
        <v>589</v>
      </c>
      <c r="C106" s="566"/>
      <c r="D106" s="566"/>
      <c r="E106" s="850"/>
      <c r="F106" s="566"/>
      <c r="G106" s="621">
        <f t="shared" si="1"/>
        <v>0</v>
      </c>
    </row>
    <row r="107" spans="1:7" s="88" customFormat="1" ht="359.25" customHeight="1">
      <c r="A107" s="565"/>
      <c r="B107" s="567" t="s">
        <v>1599</v>
      </c>
      <c r="C107" s="566"/>
      <c r="D107" s="566"/>
      <c r="E107" s="850"/>
      <c r="F107" s="566"/>
      <c r="G107" s="621">
        <f t="shared" si="1"/>
        <v>0</v>
      </c>
    </row>
    <row r="108" spans="1:7" s="88" customFormat="1" ht="12.75">
      <c r="A108" s="89"/>
      <c r="B108" s="193"/>
      <c r="C108" s="84"/>
      <c r="D108" s="192"/>
      <c r="E108" s="832"/>
      <c r="F108" s="86"/>
      <c r="G108" s="621">
        <f t="shared" si="1"/>
        <v>0</v>
      </c>
    </row>
    <row r="109" spans="1:7" s="88" customFormat="1" ht="12.75">
      <c r="A109" s="89"/>
      <c r="B109" s="192"/>
      <c r="C109" s="84"/>
      <c r="D109" s="192"/>
      <c r="E109" s="832"/>
      <c r="F109" s="86"/>
      <c r="G109" s="621">
        <f t="shared" si="1"/>
        <v>0</v>
      </c>
    </row>
    <row r="110" spans="1:7" s="88" customFormat="1" ht="12.75">
      <c r="A110" s="83"/>
      <c r="B110" s="46"/>
      <c r="C110" s="84"/>
      <c r="D110" s="192"/>
      <c r="E110" s="832"/>
      <c r="F110" s="86"/>
      <c r="G110" s="621">
        <f t="shared" si="1"/>
        <v>0</v>
      </c>
    </row>
    <row r="111" spans="1:7" s="88" customFormat="1" ht="12.75">
      <c r="A111" s="89"/>
      <c r="B111" s="195" t="s">
        <v>590</v>
      </c>
      <c r="E111" s="836"/>
      <c r="G111" s="621">
        <f t="shared" si="1"/>
        <v>0</v>
      </c>
    </row>
    <row r="112" spans="1:7" s="88" customFormat="1" ht="12.75">
      <c r="A112" s="89"/>
      <c r="B112" s="192"/>
      <c r="C112" s="84"/>
      <c r="D112" s="192"/>
      <c r="E112" s="832"/>
      <c r="F112" s="86"/>
      <c r="G112" s="621">
        <f t="shared" si="1"/>
        <v>0</v>
      </c>
    </row>
    <row r="113" spans="1:7" s="88" customFormat="1" ht="18" customHeight="1">
      <c r="A113" s="559" t="s">
        <v>591</v>
      </c>
      <c r="B113" s="560" t="s">
        <v>491</v>
      </c>
      <c r="C113" s="561" t="s">
        <v>375</v>
      </c>
      <c r="D113" s="564">
        <v>1</v>
      </c>
      <c r="E113" s="834">
        <v>0</v>
      </c>
      <c r="F113" s="563">
        <f>E113*D113</f>
        <v>0</v>
      </c>
      <c r="G113" s="621">
        <f t="shared" si="1"/>
        <v>0</v>
      </c>
    </row>
    <row r="114" spans="1:7" s="88" customFormat="1" ht="12.75">
      <c r="A114" s="565"/>
      <c r="B114" s="564" t="s">
        <v>592</v>
      </c>
      <c r="C114" s="561"/>
      <c r="D114" s="564"/>
      <c r="E114" s="834"/>
      <c r="F114" s="563"/>
      <c r="G114" s="621">
        <f t="shared" si="1"/>
        <v>0</v>
      </c>
    </row>
    <row r="115" spans="1:7" s="88" customFormat="1" ht="12.75">
      <c r="A115" s="559"/>
      <c r="B115" s="560" t="s">
        <v>593</v>
      </c>
      <c r="C115" s="561"/>
      <c r="D115" s="564"/>
      <c r="E115" s="834"/>
      <c r="F115" s="563"/>
      <c r="G115" s="621">
        <f t="shared" si="1"/>
        <v>0</v>
      </c>
    </row>
    <row r="116" spans="1:7" s="88" customFormat="1" ht="348" customHeight="1">
      <c r="A116" s="565"/>
      <c r="B116" s="567" t="s">
        <v>1598</v>
      </c>
      <c r="C116" s="566"/>
      <c r="D116" s="566"/>
      <c r="E116" s="850"/>
      <c r="F116" s="566"/>
      <c r="G116" s="621">
        <f t="shared" si="1"/>
        <v>0</v>
      </c>
    </row>
    <row r="117" spans="1:7" s="88" customFormat="1" ht="12.75">
      <c r="A117" s="89"/>
      <c r="B117" s="192"/>
      <c r="C117" s="84"/>
      <c r="D117" s="192"/>
      <c r="E117" s="832"/>
      <c r="F117" s="86"/>
      <c r="G117" s="621">
        <f t="shared" si="1"/>
        <v>0</v>
      </c>
    </row>
    <row r="118" spans="1:7" s="88" customFormat="1" ht="18" customHeight="1">
      <c r="A118" s="559" t="s">
        <v>594</v>
      </c>
      <c r="B118" s="560" t="s">
        <v>491</v>
      </c>
      <c r="C118" s="561" t="s">
        <v>375</v>
      </c>
      <c r="D118" s="564">
        <v>1</v>
      </c>
      <c r="E118" s="834">
        <v>0</v>
      </c>
      <c r="F118" s="563">
        <f>E118*D118</f>
        <v>0</v>
      </c>
      <c r="G118" s="621">
        <f t="shared" si="1"/>
        <v>0</v>
      </c>
    </row>
    <row r="119" spans="1:7" s="88" customFormat="1" ht="12.75">
      <c r="A119" s="565"/>
      <c r="B119" s="564" t="s">
        <v>595</v>
      </c>
      <c r="C119" s="561"/>
      <c r="D119" s="564"/>
      <c r="E119" s="834"/>
      <c r="F119" s="563"/>
      <c r="G119" s="621">
        <f t="shared" ref="G119:G131" si="2">F119</f>
        <v>0</v>
      </c>
    </row>
    <row r="120" spans="1:7" s="88" customFormat="1" ht="12.75">
      <c r="A120" s="565"/>
      <c r="B120" s="564" t="s">
        <v>596</v>
      </c>
      <c r="C120" s="561"/>
      <c r="D120" s="564"/>
      <c r="E120" s="834"/>
      <c r="F120" s="563"/>
      <c r="G120" s="621">
        <f t="shared" si="2"/>
        <v>0</v>
      </c>
    </row>
    <row r="121" spans="1:7" s="88" customFormat="1" ht="335.25" customHeight="1">
      <c r="A121" s="559"/>
      <c r="B121" s="560" t="s">
        <v>1597</v>
      </c>
      <c r="C121" s="561"/>
      <c r="D121" s="564"/>
      <c r="E121" s="834"/>
      <c r="F121" s="563"/>
      <c r="G121" s="621">
        <f t="shared" si="2"/>
        <v>0</v>
      </c>
    </row>
    <row r="122" spans="1:7" s="88" customFormat="1" ht="12.75">
      <c r="A122" s="89"/>
      <c r="B122" s="192"/>
      <c r="E122" s="836"/>
      <c r="G122" s="621">
        <f t="shared" si="2"/>
        <v>0</v>
      </c>
    </row>
    <row r="123" spans="1:7" s="88" customFormat="1" ht="18" customHeight="1">
      <c r="A123" s="559" t="s">
        <v>597</v>
      </c>
      <c r="B123" s="560" t="s">
        <v>491</v>
      </c>
      <c r="C123" s="561" t="s">
        <v>375</v>
      </c>
      <c r="D123" s="564">
        <v>1</v>
      </c>
      <c r="E123" s="834">
        <v>0</v>
      </c>
      <c r="F123" s="563">
        <f>E123*D123</f>
        <v>0</v>
      </c>
      <c r="G123" s="621">
        <f t="shared" si="2"/>
        <v>0</v>
      </c>
    </row>
    <row r="124" spans="1:7" s="88" customFormat="1" ht="12.75">
      <c r="A124" s="565"/>
      <c r="B124" s="564" t="s">
        <v>598</v>
      </c>
      <c r="C124" s="561"/>
      <c r="D124" s="564"/>
      <c r="E124" s="834"/>
      <c r="F124" s="563"/>
      <c r="G124" s="621">
        <f t="shared" si="2"/>
        <v>0</v>
      </c>
    </row>
    <row r="125" spans="1:7" s="88" customFormat="1" ht="12.75">
      <c r="A125" s="565"/>
      <c r="B125" s="564" t="s">
        <v>599</v>
      </c>
      <c r="C125" s="561"/>
      <c r="D125" s="564"/>
      <c r="E125" s="834"/>
      <c r="F125" s="563"/>
      <c r="G125" s="621">
        <f t="shared" si="2"/>
        <v>0</v>
      </c>
    </row>
    <row r="126" spans="1:7" s="88" customFormat="1" ht="348.75" customHeight="1">
      <c r="A126" s="559"/>
      <c r="B126" s="560" t="s">
        <v>1596</v>
      </c>
      <c r="C126" s="561"/>
      <c r="D126" s="564"/>
      <c r="E126" s="834"/>
      <c r="F126" s="563"/>
      <c r="G126" s="621">
        <f t="shared" si="2"/>
        <v>0</v>
      </c>
    </row>
    <row r="127" spans="1:7" s="88" customFormat="1" ht="12.75">
      <c r="A127" s="89"/>
      <c r="B127" s="192"/>
      <c r="E127" s="836"/>
      <c r="G127" s="621">
        <f t="shared" si="2"/>
        <v>0</v>
      </c>
    </row>
    <row r="128" spans="1:7" s="88" customFormat="1" ht="18" customHeight="1">
      <c r="A128" s="559" t="s">
        <v>600</v>
      </c>
      <c r="B128" s="560" t="s">
        <v>491</v>
      </c>
      <c r="C128" s="561" t="s">
        <v>375</v>
      </c>
      <c r="D128" s="564">
        <v>1</v>
      </c>
      <c r="E128" s="834">
        <v>0</v>
      </c>
      <c r="F128" s="563">
        <f>E128*D128</f>
        <v>0</v>
      </c>
      <c r="G128" s="621">
        <f t="shared" si="2"/>
        <v>0</v>
      </c>
    </row>
    <row r="129" spans="1:8" s="88" customFormat="1" ht="12.75">
      <c r="A129" s="565"/>
      <c r="B129" s="564" t="s">
        <v>601</v>
      </c>
      <c r="C129" s="561"/>
      <c r="D129" s="564"/>
      <c r="E129" s="834"/>
      <c r="F129" s="563"/>
      <c r="G129" s="621">
        <f t="shared" si="2"/>
        <v>0</v>
      </c>
    </row>
    <row r="130" spans="1:8" s="88" customFormat="1" ht="12.75">
      <c r="A130" s="565"/>
      <c r="B130" s="564" t="s">
        <v>602</v>
      </c>
      <c r="C130" s="561"/>
      <c r="D130" s="564"/>
      <c r="E130" s="834"/>
      <c r="F130" s="563"/>
      <c r="G130" s="621">
        <f t="shared" si="2"/>
        <v>0</v>
      </c>
    </row>
    <row r="131" spans="1:8" s="88" customFormat="1" ht="349.5" customHeight="1">
      <c r="A131" s="559"/>
      <c r="B131" s="560" t="s">
        <v>1595</v>
      </c>
      <c r="C131" s="561"/>
      <c r="D131" s="564"/>
      <c r="E131" s="834"/>
      <c r="F131" s="563"/>
      <c r="G131" s="621">
        <f t="shared" si="2"/>
        <v>0</v>
      </c>
    </row>
    <row r="132" spans="1:8" s="88" customFormat="1" ht="12.75">
      <c r="A132" s="89"/>
      <c r="B132" s="192"/>
      <c r="E132" s="836"/>
    </row>
    <row r="133" spans="1:8" s="88" customFormat="1" ht="18" customHeight="1">
      <c r="A133" s="83" t="s">
        <v>603</v>
      </c>
      <c r="B133" s="46" t="s">
        <v>491</v>
      </c>
      <c r="C133" s="84" t="s">
        <v>375</v>
      </c>
      <c r="D133" s="192">
        <v>1</v>
      </c>
      <c r="E133" s="832">
        <v>0</v>
      </c>
      <c r="F133" s="86">
        <f>E133*D133</f>
        <v>0</v>
      </c>
      <c r="H133" s="621">
        <f>F133</f>
        <v>0</v>
      </c>
    </row>
    <row r="134" spans="1:8" s="88" customFormat="1" ht="12.75">
      <c r="A134" s="89"/>
      <c r="B134" s="192" t="s">
        <v>604</v>
      </c>
      <c r="C134" s="84"/>
      <c r="D134" s="192"/>
      <c r="E134" s="832"/>
      <c r="F134" s="86"/>
      <c r="H134" s="621">
        <f t="shared" ref="H134:H197" si="3">F134</f>
        <v>0</v>
      </c>
    </row>
    <row r="135" spans="1:8" s="88" customFormat="1" ht="12.75">
      <c r="A135" s="89"/>
      <c r="B135" s="193" t="s">
        <v>605</v>
      </c>
      <c r="C135" s="84"/>
      <c r="D135" s="192"/>
      <c r="E135" s="832"/>
      <c r="F135" s="86"/>
      <c r="H135" s="621">
        <f t="shared" si="3"/>
        <v>0</v>
      </c>
    </row>
    <row r="136" spans="1:8" s="88" customFormat="1" ht="275.25" customHeight="1">
      <c r="A136" s="83"/>
      <c r="B136" s="193" t="s">
        <v>1594</v>
      </c>
      <c r="C136" s="84"/>
      <c r="D136" s="192"/>
      <c r="E136" s="832"/>
      <c r="F136" s="86"/>
      <c r="H136" s="621">
        <f t="shared" si="3"/>
        <v>0</v>
      </c>
    </row>
    <row r="137" spans="1:8" s="88" customFormat="1" ht="12.75">
      <c r="A137" s="89"/>
      <c r="B137" s="46"/>
      <c r="C137" s="84"/>
      <c r="D137" s="192"/>
      <c r="E137" s="832"/>
      <c r="F137" s="86"/>
      <c r="H137" s="621">
        <f t="shared" si="3"/>
        <v>0</v>
      </c>
    </row>
    <row r="138" spans="1:8" s="88" customFormat="1" ht="18" customHeight="1">
      <c r="A138" s="83" t="s">
        <v>606</v>
      </c>
      <c r="B138" s="46" t="s">
        <v>491</v>
      </c>
      <c r="C138" s="84" t="s">
        <v>375</v>
      </c>
      <c r="D138" s="192">
        <v>1</v>
      </c>
      <c r="E138" s="832">
        <v>0</v>
      </c>
      <c r="F138" s="86">
        <f>E138*D138</f>
        <v>0</v>
      </c>
      <c r="H138" s="621">
        <f t="shared" si="3"/>
        <v>0</v>
      </c>
    </row>
    <row r="139" spans="1:8" s="88" customFormat="1" ht="12.75">
      <c r="A139" s="89"/>
      <c r="B139" s="192" t="s">
        <v>607</v>
      </c>
      <c r="C139" s="84"/>
      <c r="D139" s="192"/>
      <c r="E139" s="832"/>
      <c r="F139" s="86"/>
      <c r="H139" s="621">
        <f t="shared" si="3"/>
        <v>0</v>
      </c>
    </row>
    <row r="140" spans="1:8" s="88" customFormat="1" ht="12.75">
      <c r="A140" s="89"/>
      <c r="B140" s="192" t="s">
        <v>608</v>
      </c>
      <c r="C140" s="84"/>
      <c r="D140" s="192"/>
      <c r="E140" s="832"/>
      <c r="F140" s="86"/>
      <c r="H140" s="621">
        <f t="shared" si="3"/>
        <v>0</v>
      </c>
    </row>
    <row r="141" spans="1:8" s="88" customFormat="1" ht="293.25">
      <c r="A141" s="89"/>
      <c r="B141" s="193" t="s">
        <v>1593</v>
      </c>
      <c r="C141" s="84"/>
      <c r="D141" s="192"/>
      <c r="E141" s="832"/>
      <c r="F141" s="86"/>
      <c r="H141" s="621">
        <f t="shared" si="3"/>
        <v>0</v>
      </c>
    </row>
    <row r="142" spans="1:8" s="88" customFormat="1" ht="12.75">
      <c r="A142" s="89"/>
      <c r="B142" s="192"/>
      <c r="C142" s="84"/>
      <c r="D142" s="192"/>
      <c r="E142" s="832"/>
      <c r="F142" s="86"/>
      <c r="H142" s="621">
        <f t="shared" si="3"/>
        <v>0</v>
      </c>
    </row>
    <row r="143" spans="1:8" s="88" customFormat="1" ht="18" customHeight="1">
      <c r="A143" s="83" t="s">
        <v>609</v>
      </c>
      <c r="B143" s="46" t="s">
        <v>491</v>
      </c>
      <c r="C143" s="84" t="s">
        <v>375</v>
      </c>
      <c r="D143" s="192">
        <v>7</v>
      </c>
      <c r="E143" s="832">
        <v>0</v>
      </c>
      <c r="F143" s="86">
        <f>E143*D143</f>
        <v>0</v>
      </c>
      <c r="H143" s="621">
        <f t="shared" si="3"/>
        <v>0</v>
      </c>
    </row>
    <row r="144" spans="1:8" s="88" customFormat="1" ht="12.75">
      <c r="A144" s="89"/>
      <c r="B144" s="192" t="s">
        <v>610</v>
      </c>
      <c r="C144" s="84"/>
      <c r="D144" s="192"/>
      <c r="E144" s="832"/>
      <c r="F144" s="86"/>
      <c r="H144" s="621">
        <f t="shared" si="3"/>
        <v>0</v>
      </c>
    </row>
    <row r="145" spans="1:8" s="88" customFormat="1" ht="12.75">
      <c r="A145" s="89"/>
      <c r="B145" s="192" t="s">
        <v>611</v>
      </c>
      <c r="C145" s="84"/>
      <c r="D145" s="192"/>
      <c r="E145" s="832"/>
      <c r="F145" s="86"/>
      <c r="H145" s="621">
        <f t="shared" si="3"/>
        <v>0</v>
      </c>
    </row>
    <row r="146" spans="1:8" s="88" customFormat="1" ht="286.5" customHeight="1">
      <c r="A146" s="89"/>
      <c r="B146" s="193" t="s">
        <v>1593</v>
      </c>
      <c r="C146" s="84"/>
      <c r="D146" s="192"/>
      <c r="E146" s="832"/>
      <c r="F146" s="86"/>
      <c r="H146" s="621">
        <f t="shared" si="3"/>
        <v>0</v>
      </c>
    </row>
    <row r="147" spans="1:8" s="88" customFormat="1" ht="12.75">
      <c r="A147" s="89"/>
      <c r="B147" s="193"/>
      <c r="C147" s="84"/>
      <c r="D147" s="192"/>
      <c r="E147" s="832"/>
      <c r="F147" s="86"/>
      <c r="H147" s="621">
        <f t="shared" si="3"/>
        <v>0</v>
      </c>
    </row>
    <row r="148" spans="1:8" s="88" customFormat="1" ht="18" customHeight="1">
      <c r="A148" s="83" t="s">
        <v>612</v>
      </c>
      <c r="B148" s="46" t="s">
        <v>491</v>
      </c>
      <c r="C148" s="84" t="s">
        <v>375</v>
      </c>
      <c r="D148" s="192">
        <v>28</v>
      </c>
      <c r="E148" s="832">
        <v>0</v>
      </c>
      <c r="F148" s="86">
        <f>E148*D148</f>
        <v>0</v>
      </c>
      <c r="H148" s="621">
        <f t="shared" si="3"/>
        <v>0</v>
      </c>
    </row>
    <row r="149" spans="1:8" s="88" customFormat="1" ht="12.75">
      <c r="A149" s="89"/>
      <c r="B149" s="192" t="s">
        <v>613</v>
      </c>
      <c r="C149" s="84"/>
      <c r="D149" s="192"/>
      <c r="E149" s="832"/>
      <c r="F149" s="86"/>
      <c r="H149" s="621">
        <f t="shared" si="3"/>
        <v>0</v>
      </c>
    </row>
    <row r="150" spans="1:8" s="88" customFormat="1" ht="12.75">
      <c r="A150" s="89"/>
      <c r="B150" s="192" t="s">
        <v>611</v>
      </c>
      <c r="C150" s="84"/>
      <c r="D150" s="192"/>
      <c r="E150" s="832"/>
      <c r="F150" s="86"/>
      <c r="H150" s="621">
        <f t="shared" si="3"/>
        <v>0</v>
      </c>
    </row>
    <row r="151" spans="1:8" s="88" customFormat="1" ht="267.75">
      <c r="A151" s="89"/>
      <c r="B151" s="193" t="s">
        <v>1592</v>
      </c>
      <c r="E151" s="836"/>
      <c r="H151" s="621">
        <f t="shared" si="3"/>
        <v>0</v>
      </c>
    </row>
    <row r="152" spans="1:8" s="88" customFormat="1" ht="12.75">
      <c r="A152" s="89"/>
      <c r="B152" s="192"/>
      <c r="C152" s="84"/>
      <c r="D152" s="192"/>
      <c r="E152" s="832"/>
      <c r="F152" s="86"/>
      <c r="H152" s="621">
        <f t="shared" si="3"/>
        <v>0</v>
      </c>
    </row>
    <row r="153" spans="1:8" s="88" customFormat="1" ht="18" customHeight="1">
      <c r="A153" s="83" t="s">
        <v>614</v>
      </c>
      <c r="B153" s="46" t="s">
        <v>491</v>
      </c>
      <c r="C153" s="84" t="s">
        <v>375</v>
      </c>
      <c r="D153" s="192">
        <v>1</v>
      </c>
      <c r="E153" s="832">
        <v>0</v>
      </c>
      <c r="F153" s="86">
        <f>E153*D153</f>
        <v>0</v>
      </c>
      <c r="H153" s="621">
        <f t="shared" si="3"/>
        <v>0</v>
      </c>
    </row>
    <row r="154" spans="1:8" s="88" customFormat="1" ht="12.75">
      <c r="A154" s="89"/>
      <c r="B154" s="192" t="s">
        <v>615</v>
      </c>
      <c r="C154" s="84"/>
      <c r="D154" s="192"/>
      <c r="E154" s="832"/>
      <c r="F154" s="86"/>
      <c r="H154" s="621">
        <f t="shared" si="3"/>
        <v>0</v>
      </c>
    </row>
    <row r="155" spans="1:8" s="88" customFormat="1" ht="12.75">
      <c r="A155" s="89"/>
      <c r="B155" s="192" t="s">
        <v>608</v>
      </c>
      <c r="C155" s="84"/>
      <c r="D155" s="192"/>
      <c r="E155" s="832"/>
      <c r="F155" s="86"/>
      <c r="H155" s="621">
        <f t="shared" si="3"/>
        <v>0</v>
      </c>
    </row>
    <row r="156" spans="1:8" s="88" customFormat="1" ht="280.5">
      <c r="A156" s="83"/>
      <c r="B156" s="46" t="s">
        <v>1591</v>
      </c>
      <c r="C156" s="84"/>
      <c r="D156" s="192"/>
      <c r="E156" s="832"/>
      <c r="F156" s="86"/>
      <c r="H156" s="621">
        <f t="shared" si="3"/>
        <v>0</v>
      </c>
    </row>
    <row r="157" spans="1:8" s="88" customFormat="1" ht="12.75">
      <c r="A157" s="89"/>
      <c r="B157" s="192"/>
      <c r="E157" s="836"/>
      <c r="H157" s="621">
        <f t="shared" si="3"/>
        <v>0</v>
      </c>
    </row>
    <row r="158" spans="1:8" s="88" customFormat="1" ht="18" customHeight="1">
      <c r="A158" s="83" t="s">
        <v>614</v>
      </c>
      <c r="B158" s="46" t="s">
        <v>491</v>
      </c>
      <c r="C158" s="84" t="s">
        <v>375</v>
      </c>
      <c r="D158" s="192">
        <v>1</v>
      </c>
      <c r="E158" s="832">
        <v>0</v>
      </c>
      <c r="F158" s="86">
        <f>E158*D158</f>
        <v>0</v>
      </c>
      <c r="H158" s="621">
        <f t="shared" si="3"/>
        <v>0</v>
      </c>
    </row>
    <row r="159" spans="1:8" s="88" customFormat="1" ht="12.75">
      <c r="A159" s="89"/>
      <c r="B159" s="192" t="s">
        <v>616</v>
      </c>
      <c r="C159" s="84"/>
      <c r="D159" s="192"/>
      <c r="E159" s="832"/>
      <c r="F159" s="86"/>
      <c r="H159" s="621">
        <f t="shared" si="3"/>
        <v>0</v>
      </c>
    </row>
    <row r="160" spans="1:8" s="88" customFormat="1" ht="12.75">
      <c r="A160" s="89"/>
      <c r="B160" s="192" t="s">
        <v>617</v>
      </c>
      <c r="C160" s="84"/>
      <c r="D160" s="192"/>
      <c r="E160" s="832"/>
      <c r="F160" s="86"/>
      <c r="H160" s="621">
        <f t="shared" si="3"/>
        <v>0</v>
      </c>
    </row>
    <row r="161" spans="1:8" s="88" customFormat="1" ht="283.5" customHeight="1">
      <c r="A161" s="83"/>
      <c r="B161" s="46" t="s">
        <v>1590</v>
      </c>
      <c r="C161" s="84"/>
      <c r="D161" s="192"/>
      <c r="E161" s="832"/>
      <c r="F161" s="86"/>
      <c r="H161" s="621">
        <f t="shared" si="3"/>
        <v>0</v>
      </c>
    </row>
    <row r="162" spans="1:8" s="88" customFormat="1" ht="12.75">
      <c r="A162" s="89"/>
      <c r="B162" s="192"/>
      <c r="E162" s="836"/>
      <c r="H162" s="621">
        <f t="shared" si="3"/>
        <v>0</v>
      </c>
    </row>
    <row r="163" spans="1:8" s="88" customFormat="1" ht="18" customHeight="1">
      <c r="A163" s="83" t="s">
        <v>618</v>
      </c>
      <c r="B163" s="46" t="s">
        <v>491</v>
      </c>
      <c r="C163" s="84" t="s">
        <v>375</v>
      </c>
      <c r="D163" s="192">
        <v>1</v>
      </c>
      <c r="E163" s="832">
        <v>0</v>
      </c>
      <c r="F163" s="86">
        <f>E163*D163</f>
        <v>0</v>
      </c>
      <c r="H163" s="621">
        <f t="shared" si="3"/>
        <v>0</v>
      </c>
    </row>
    <row r="164" spans="1:8" s="88" customFormat="1" ht="12.75">
      <c r="A164" s="89"/>
      <c r="B164" s="192" t="s">
        <v>619</v>
      </c>
      <c r="C164" s="84"/>
      <c r="D164" s="192"/>
      <c r="E164" s="832"/>
      <c r="F164" s="86"/>
      <c r="H164" s="621">
        <f t="shared" si="3"/>
        <v>0</v>
      </c>
    </row>
    <row r="165" spans="1:8" s="88" customFormat="1" ht="12.75">
      <c r="A165" s="89"/>
      <c r="B165" s="192" t="s">
        <v>605</v>
      </c>
      <c r="C165" s="84"/>
      <c r="D165" s="192"/>
      <c r="E165" s="832"/>
      <c r="F165" s="86"/>
      <c r="H165" s="621">
        <f t="shared" si="3"/>
        <v>0</v>
      </c>
    </row>
    <row r="166" spans="1:8" s="88" customFormat="1" ht="287.25" customHeight="1">
      <c r="A166" s="83"/>
      <c r="B166" s="46" t="s">
        <v>1589</v>
      </c>
      <c r="C166" s="84"/>
      <c r="D166" s="192"/>
      <c r="E166" s="832"/>
      <c r="F166" s="86"/>
      <c r="H166" s="621">
        <f t="shared" si="3"/>
        <v>0</v>
      </c>
    </row>
    <row r="167" spans="1:8" s="88" customFormat="1" ht="12.75">
      <c r="A167" s="89"/>
      <c r="B167" s="192"/>
      <c r="E167" s="836"/>
      <c r="H167" s="621">
        <f t="shared" si="3"/>
        <v>0</v>
      </c>
    </row>
    <row r="168" spans="1:8" s="88" customFormat="1" ht="18" customHeight="1">
      <c r="A168" s="83" t="s">
        <v>620</v>
      </c>
      <c r="B168" s="46" t="s">
        <v>491</v>
      </c>
      <c r="C168" s="84" t="s">
        <v>375</v>
      </c>
      <c r="D168" s="192">
        <v>1</v>
      </c>
      <c r="E168" s="832">
        <v>0</v>
      </c>
      <c r="F168" s="86">
        <f>E168*D168</f>
        <v>0</v>
      </c>
      <c r="H168" s="621">
        <f t="shared" si="3"/>
        <v>0</v>
      </c>
    </row>
    <row r="169" spans="1:8" s="88" customFormat="1" ht="12.75">
      <c r="A169" s="89"/>
      <c r="B169" s="192" t="s">
        <v>621</v>
      </c>
      <c r="C169" s="84"/>
      <c r="D169" s="192"/>
      <c r="E169" s="832"/>
      <c r="F169" s="86"/>
      <c r="H169" s="621">
        <f t="shared" si="3"/>
        <v>0</v>
      </c>
    </row>
    <row r="170" spans="1:8" s="88" customFormat="1" ht="12.75">
      <c r="A170" s="89"/>
      <c r="B170" s="192" t="s">
        <v>622</v>
      </c>
      <c r="C170" s="84"/>
      <c r="D170" s="192"/>
      <c r="E170" s="832"/>
      <c r="F170" s="86"/>
      <c r="H170" s="621">
        <f t="shared" si="3"/>
        <v>0</v>
      </c>
    </row>
    <row r="171" spans="1:8" s="88" customFormat="1" ht="312" customHeight="1">
      <c r="A171" s="83"/>
      <c r="B171" s="46" t="s">
        <v>1588</v>
      </c>
      <c r="C171" s="84"/>
      <c r="D171" s="192"/>
      <c r="E171" s="832"/>
      <c r="F171" s="86"/>
      <c r="H171" s="621">
        <f t="shared" si="3"/>
        <v>0</v>
      </c>
    </row>
    <row r="172" spans="1:8" s="88" customFormat="1" ht="12.75">
      <c r="A172" s="89"/>
      <c r="B172" s="192"/>
      <c r="E172" s="836"/>
      <c r="H172" s="621">
        <f t="shared" si="3"/>
        <v>0</v>
      </c>
    </row>
    <row r="173" spans="1:8" s="88" customFormat="1" ht="18" customHeight="1">
      <c r="A173" s="83" t="s">
        <v>623</v>
      </c>
      <c r="B173" s="46" t="s">
        <v>491</v>
      </c>
      <c r="C173" s="84" t="s">
        <v>375</v>
      </c>
      <c r="D173" s="192">
        <v>1</v>
      </c>
      <c r="E173" s="832">
        <v>0</v>
      </c>
      <c r="F173" s="86">
        <f>E173*D173</f>
        <v>0</v>
      </c>
      <c r="H173" s="621">
        <f t="shared" si="3"/>
        <v>0</v>
      </c>
    </row>
    <row r="174" spans="1:8" s="88" customFormat="1" ht="12.75">
      <c r="A174" s="89"/>
      <c r="B174" s="192" t="s">
        <v>624</v>
      </c>
      <c r="C174" s="84"/>
      <c r="D174" s="192"/>
      <c r="E174" s="832"/>
      <c r="F174" s="86"/>
      <c r="H174" s="621">
        <f t="shared" si="3"/>
        <v>0</v>
      </c>
    </row>
    <row r="175" spans="1:8" s="88" customFormat="1" ht="12.75">
      <c r="A175" s="89"/>
      <c r="B175" s="192" t="s">
        <v>605</v>
      </c>
      <c r="C175" s="84"/>
      <c r="D175" s="192"/>
      <c r="E175" s="832"/>
      <c r="F175" s="86"/>
      <c r="H175" s="621">
        <f t="shared" si="3"/>
        <v>0</v>
      </c>
    </row>
    <row r="176" spans="1:8" s="88" customFormat="1" ht="293.25">
      <c r="A176" s="83"/>
      <c r="B176" s="46" t="s">
        <v>1587</v>
      </c>
      <c r="C176" s="84"/>
      <c r="D176" s="192"/>
      <c r="E176" s="832"/>
      <c r="F176" s="86"/>
      <c r="H176" s="621">
        <f t="shared" si="3"/>
        <v>0</v>
      </c>
    </row>
    <row r="177" spans="1:8" s="88" customFormat="1" ht="12.75">
      <c r="A177" s="89"/>
      <c r="B177" s="192"/>
      <c r="E177" s="836"/>
      <c r="H177" s="621">
        <f t="shared" si="3"/>
        <v>0</v>
      </c>
    </row>
    <row r="178" spans="1:8" s="88" customFormat="1" ht="18" customHeight="1">
      <c r="A178" s="83" t="s">
        <v>625</v>
      </c>
      <c r="B178" s="46" t="s">
        <v>491</v>
      </c>
      <c r="C178" s="84" t="s">
        <v>375</v>
      </c>
      <c r="D178" s="192">
        <v>1</v>
      </c>
      <c r="E178" s="832">
        <v>0</v>
      </c>
      <c r="F178" s="86">
        <f>E178*D178</f>
        <v>0</v>
      </c>
      <c r="H178" s="621">
        <f t="shared" si="3"/>
        <v>0</v>
      </c>
    </row>
    <row r="179" spans="1:8" s="88" customFormat="1" ht="12.75">
      <c r="A179" s="89"/>
      <c r="B179" s="192" t="s">
        <v>626</v>
      </c>
      <c r="C179" s="84"/>
      <c r="D179" s="192"/>
      <c r="E179" s="832"/>
      <c r="F179" s="86"/>
      <c r="H179" s="621">
        <f t="shared" si="3"/>
        <v>0</v>
      </c>
    </row>
    <row r="180" spans="1:8" s="88" customFormat="1" ht="12.75">
      <c r="A180" s="89"/>
      <c r="B180" s="192" t="s">
        <v>617</v>
      </c>
      <c r="C180" s="84"/>
      <c r="D180" s="192"/>
      <c r="E180" s="832"/>
      <c r="F180" s="86"/>
      <c r="H180" s="621">
        <f t="shared" si="3"/>
        <v>0</v>
      </c>
    </row>
    <row r="181" spans="1:8" s="88" customFormat="1" ht="309.75" customHeight="1">
      <c r="A181" s="83"/>
      <c r="B181" s="46" t="s">
        <v>1586</v>
      </c>
      <c r="C181" s="84"/>
      <c r="D181" s="192"/>
      <c r="E181" s="832"/>
      <c r="F181" s="86"/>
      <c r="H181" s="621">
        <f t="shared" si="3"/>
        <v>0</v>
      </c>
    </row>
    <row r="182" spans="1:8" s="88" customFormat="1" ht="12.75">
      <c r="A182" s="89"/>
      <c r="B182" s="192"/>
      <c r="E182" s="836"/>
      <c r="H182" s="621">
        <f t="shared" si="3"/>
        <v>0</v>
      </c>
    </row>
    <row r="183" spans="1:8" s="88" customFormat="1" ht="18" customHeight="1">
      <c r="A183" s="83" t="s">
        <v>627</v>
      </c>
      <c r="B183" s="46" t="s">
        <v>491</v>
      </c>
      <c r="C183" s="84" t="s">
        <v>375</v>
      </c>
      <c r="D183" s="192">
        <v>1</v>
      </c>
      <c r="E183" s="832">
        <v>0</v>
      </c>
      <c r="F183" s="86">
        <f>E183*D183</f>
        <v>0</v>
      </c>
      <c r="H183" s="621">
        <f t="shared" si="3"/>
        <v>0</v>
      </c>
    </row>
    <row r="184" spans="1:8" s="88" customFormat="1" ht="12.75">
      <c r="A184" s="89"/>
      <c r="B184" s="192" t="s">
        <v>628</v>
      </c>
      <c r="C184" s="84"/>
      <c r="D184" s="192"/>
      <c r="E184" s="832"/>
      <c r="F184" s="86"/>
      <c r="H184" s="621">
        <f t="shared" si="3"/>
        <v>0</v>
      </c>
    </row>
    <row r="185" spans="1:8" s="88" customFormat="1" ht="12.75">
      <c r="A185" s="89"/>
      <c r="B185" s="192" t="s">
        <v>596</v>
      </c>
      <c r="C185" s="84"/>
      <c r="D185" s="192"/>
      <c r="E185" s="832"/>
      <c r="F185" s="86"/>
      <c r="H185" s="621">
        <f t="shared" si="3"/>
        <v>0</v>
      </c>
    </row>
    <row r="186" spans="1:8" s="88" customFormat="1" ht="280.5">
      <c r="A186" s="83"/>
      <c r="B186" s="46" t="s">
        <v>1585</v>
      </c>
      <c r="C186" s="84"/>
      <c r="D186" s="192"/>
      <c r="E186" s="832"/>
      <c r="F186" s="86"/>
      <c r="H186" s="621">
        <f t="shared" si="3"/>
        <v>0</v>
      </c>
    </row>
    <row r="187" spans="1:8" s="88" customFormat="1" ht="12.75">
      <c r="A187" s="89"/>
      <c r="B187" s="192"/>
      <c r="E187" s="836"/>
      <c r="H187" s="621">
        <f t="shared" si="3"/>
        <v>0</v>
      </c>
    </row>
    <row r="188" spans="1:8" s="88" customFormat="1" ht="18" customHeight="1">
      <c r="A188" s="83" t="s">
        <v>629</v>
      </c>
      <c r="B188" s="46" t="s">
        <v>491</v>
      </c>
      <c r="C188" s="84" t="s">
        <v>375</v>
      </c>
      <c r="D188" s="192">
        <v>1</v>
      </c>
      <c r="E188" s="832">
        <v>0</v>
      </c>
      <c r="F188" s="86">
        <f>E188*D188</f>
        <v>0</v>
      </c>
      <c r="H188" s="621">
        <f t="shared" si="3"/>
        <v>0</v>
      </c>
    </row>
    <row r="189" spans="1:8" s="88" customFormat="1" ht="12.75">
      <c r="A189" s="89"/>
      <c r="B189" s="192" t="s">
        <v>630</v>
      </c>
      <c r="C189" s="84"/>
      <c r="D189" s="192"/>
      <c r="E189" s="832"/>
      <c r="F189" s="86"/>
      <c r="H189" s="621">
        <f t="shared" si="3"/>
        <v>0</v>
      </c>
    </row>
    <row r="190" spans="1:8" s="88" customFormat="1" ht="12.75">
      <c r="A190" s="89"/>
      <c r="B190" s="192" t="s">
        <v>608</v>
      </c>
      <c r="C190" s="84"/>
      <c r="D190" s="192"/>
      <c r="E190" s="832"/>
      <c r="F190" s="86"/>
      <c r="H190" s="621">
        <f t="shared" si="3"/>
        <v>0</v>
      </c>
    </row>
    <row r="191" spans="1:8" s="88" customFormat="1" ht="293.25">
      <c r="A191" s="89"/>
      <c r="B191" s="193" t="s">
        <v>1584</v>
      </c>
      <c r="C191" s="84"/>
      <c r="D191" s="192"/>
      <c r="E191" s="832"/>
      <c r="F191" s="86"/>
      <c r="H191" s="621">
        <f t="shared" si="3"/>
        <v>0</v>
      </c>
    </row>
    <row r="192" spans="1:8" s="88" customFormat="1" ht="12.75">
      <c r="A192" s="83"/>
      <c r="B192" s="46"/>
      <c r="C192" s="84"/>
      <c r="D192" s="192"/>
      <c r="E192" s="832"/>
      <c r="F192" s="86"/>
      <c r="H192" s="621">
        <f t="shared" si="3"/>
        <v>0</v>
      </c>
    </row>
    <row r="193" spans="1:8" s="88" customFormat="1" ht="18" customHeight="1">
      <c r="A193" s="83" t="s">
        <v>631</v>
      </c>
      <c r="B193" s="46" t="s">
        <v>491</v>
      </c>
      <c r="C193" s="84" t="s">
        <v>375</v>
      </c>
      <c r="D193" s="192">
        <v>1</v>
      </c>
      <c r="E193" s="832">
        <v>0</v>
      </c>
      <c r="F193" s="86">
        <f>E193*D193</f>
        <v>0</v>
      </c>
      <c r="H193" s="621">
        <f t="shared" si="3"/>
        <v>0</v>
      </c>
    </row>
    <row r="194" spans="1:8" s="88" customFormat="1" ht="12.75">
      <c r="A194" s="89"/>
      <c r="B194" s="192" t="s">
        <v>632</v>
      </c>
      <c r="C194" s="84"/>
      <c r="D194" s="192"/>
      <c r="E194" s="832"/>
      <c r="F194" s="86"/>
      <c r="H194" s="621">
        <f t="shared" si="3"/>
        <v>0</v>
      </c>
    </row>
    <row r="195" spans="1:8" s="88" customFormat="1" ht="12.75">
      <c r="A195" s="89"/>
      <c r="B195" s="192" t="s">
        <v>608</v>
      </c>
      <c r="C195" s="84"/>
      <c r="D195" s="192"/>
      <c r="E195" s="832"/>
      <c r="F195" s="86"/>
      <c r="H195" s="621">
        <f t="shared" si="3"/>
        <v>0</v>
      </c>
    </row>
    <row r="196" spans="1:8" s="88" customFormat="1" ht="280.5">
      <c r="A196" s="89"/>
      <c r="B196" s="193" t="s">
        <v>1583</v>
      </c>
      <c r="C196" s="84"/>
      <c r="D196" s="192"/>
      <c r="E196" s="832"/>
      <c r="F196" s="86"/>
      <c r="H196" s="621">
        <f t="shared" si="3"/>
        <v>0</v>
      </c>
    </row>
    <row r="197" spans="1:8" s="88" customFormat="1" ht="12.75">
      <c r="A197" s="83"/>
      <c r="B197" s="46"/>
      <c r="C197" s="84"/>
      <c r="D197" s="192"/>
      <c r="E197" s="832"/>
      <c r="F197" s="86"/>
      <c r="H197" s="621">
        <f t="shared" si="3"/>
        <v>0</v>
      </c>
    </row>
    <row r="198" spans="1:8" s="88" customFormat="1" ht="18" customHeight="1">
      <c r="A198" s="83" t="s">
        <v>633</v>
      </c>
      <c r="B198" s="46" t="s">
        <v>491</v>
      </c>
      <c r="C198" s="84" t="s">
        <v>375</v>
      </c>
      <c r="D198" s="192">
        <v>1</v>
      </c>
      <c r="E198" s="832">
        <v>0</v>
      </c>
      <c r="F198" s="86">
        <f>E198*D198</f>
        <v>0</v>
      </c>
      <c r="H198" s="621">
        <f t="shared" ref="H198:H261" si="4">F198</f>
        <v>0</v>
      </c>
    </row>
    <row r="199" spans="1:8" s="88" customFormat="1" ht="12.75">
      <c r="A199" s="89"/>
      <c r="B199" s="192" t="s">
        <v>634</v>
      </c>
      <c r="C199" s="84"/>
      <c r="D199" s="192"/>
      <c r="E199" s="832"/>
      <c r="F199" s="86"/>
      <c r="H199" s="621">
        <f t="shared" si="4"/>
        <v>0</v>
      </c>
    </row>
    <row r="200" spans="1:8" s="88" customFormat="1" ht="12.75">
      <c r="A200" s="89"/>
      <c r="B200" s="192" t="s">
        <v>608</v>
      </c>
      <c r="C200" s="84"/>
      <c r="D200" s="192"/>
      <c r="E200" s="832"/>
      <c r="F200" s="86"/>
      <c r="H200" s="621">
        <f t="shared" si="4"/>
        <v>0</v>
      </c>
    </row>
    <row r="201" spans="1:8" s="88" customFormat="1" ht="273" customHeight="1">
      <c r="A201" s="89"/>
      <c r="B201" s="193" t="s">
        <v>1582</v>
      </c>
      <c r="C201" s="84"/>
      <c r="D201" s="192"/>
      <c r="E201" s="832"/>
      <c r="F201" s="86"/>
      <c r="H201" s="621">
        <f t="shared" si="4"/>
        <v>0</v>
      </c>
    </row>
    <row r="202" spans="1:8" s="88" customFormat="1" ht="12.75">
      <c r="A202" s="89"/>
      <c r="B202" s="192"/>
      <c r="C202" s="84"/>
      <c r="D202" s="192"/>
      <c r="E202" s="832"/>
      <c r="F202" s="86"/>
      <c r="H202" s="621">
        <f t="shared" si="4"/>
        <v>0</v>
      </c>
    </row>
    <row r="203" spans="1:8" s="88" customFormat="1" ht="18" customHeight="1">
      <c r="A203" s="83" t="s">
        <v>635</v>
      </c>
      <c r="B203" s="46" t="s">
        <v>491</v>
      </c>
      <c r="C203" s="84" t="s">
        <v>375</v>
      </c>
      <c r="D203" s="192">
        <v>1</v>
      </c>
      <c r="E203" s="832">
        <v>0</v>
      </c>
      <c r="F203" s="86">
        <f>E203*D203</f>
        <v>0</v>
      </c>
      <c r="H203" s="621">
        <f t="shared" si="4"/>
        <v>0</v>
      </c>
    </row>
    <row r="204" spans="1:8" s="88" customFormat="1" ht="12.75">
      <c r="A204" s="89"/>
      <c r="B204" s="192" t="s">
        <v>636</v>
      </c>
      <c r="C204" s="84"/>
      <c r="D204" s="192"/>
      <c r="E204" s="832"/>
      <c r="F204" s="86"/>
      <c r="H204" s="621">
        <f t="shared" si="4"/>
        <v>0</v>
      </c>
    </row>
    <row r="205" spans="1:8" s="88" customFormat="1" ht="12.75">
      <c r="A205" s="89"/>
      <c r="B205" s="192" t="s">
        <v>608</v>
      </c>
      <c r="C205" s="84"/>
      <c r="D205" s="192"/>
      <c r="E205" s="832"/>
      <c r="F205" s="86"/>
      <c r="H205" s="621">
        <f t="shared" si="4"/>
        <v>0</v>
      </c>
    </row>
    <row r="206" spans="1:8" s="88" customFormat="1" ht="280.5">
      <c r="A206" s="89"/>
      <c r="B206" s="370" t="s">
        <v>1582</v>
      </c>
      <c r="C206" s="84"/>
      <c r="D206" s="192"/>
      <c r="E206" s="832"/>
      <c r="F206" s="86"/>
      <c r="H206" s="621">
        <f t="shared" si="4"/>
        <v>0</v>
      </c>
    </row>
    <row r="207" spans="1:8" s="88" customFormat="1" ht="12.75">
      <c r="A207" s="89"/>
      <c r="B207" s="193"/>
      <c r="C207" s="84"/>
      <c r="D207" s="192"/>
      <c r="E207" s="832"/>
      <c r="F207" s="86"/>
      <c r="H207" s="621">
        <f t="shared" si="4"/>
        <v>0</v>
      </c>
    </row>
    <row r="208" spans="1:8" s="88" customFormat="1" ht="18" customHeight="1">
      <c r="A208" s="83" t="s">
        <v>637</v>
      </c>
      <c r="B208" s="46" t="s">
        <v>491</v>
      </c>
      <c r="C208" s="84" t="s">
        <v>375</v>
      </c>
      <c r="D208" s="192">
        <v>1</v>
      </c>
      <c r="E208" s="832">
        <v>0</v>
      </c>
      <c r="F208" s="86">
        <f>E208*D208</f>
        <v>0</v>
      </c>
      <c r="H208" s="621">
        <f t="shared" si="4"/>
        <v>0</v>
      </c>
    </row>
    <row r="209" spans="1:8" s="88" customFormat="1" ht="12.75">
      <c r="A209" s="89"/>
      <c r="B209" s="192" t="s">
        <v>638</v>
      </c>
      <c r="C209" s="84"/>
      <c r="D209" s="192"/>
      <c r="E209" s="832"/>
      <c r="F209" s="86"/>
      <c r="H209" s="621">
        <f t="shared" si="4"/>
        <v>0</v>
      </c>
    </row>
    <row r="210" spans="1:8" s="88" customFormat="1" ht="12.75">
      <c r="A210" s="89"/>
      <c r="B210" s="192" t="s">
        <v>617</v>
      </c>
      <c r="E210" s="836"/>
      <c r="H210" s="621">
        <f t="shared" si="4"/>
        <v>0</v>
      </c>
    </row>
    <row r="211" spans="1:8" s="88" customFormat="1" ht="312" customHeight="1">
      <c r="A211" s="89"/>
      <c r="B211" s="193" t="s">
        <v>1581</v>
      </c>
      <c r="C211" s="84"/>
      <c r="D211" s="192"/>
      <c r="E211" s="832"/>
      <c r="F211" s="86"/>
      <c r="H211" s="621">
        <f t="shared" si="4"/>
        <v>0</v>
      </c>
    </row>
    <row r="212" spans="1:8" s="88" customFormat="1" ht="12.75">
      <c r="A212" s="89"/>
      <c r="B212" s="193"/>
      <c r="C212" s="84"/>
      <c r="D212" s="192"/>
      <c r="E212" s="832"/>
      <c r="F212" s="86"/>
      <c r="H212" s="621">
        <f t="shared" si="4"/>
        <v>0</v>
      </c>
    </row>
    <row r="213" spans="1:8" s="88" customFormat="1" ht="18" customHeight="1">
      <c r="A213" s="83" t="s">
        <v>639</v>
      </c>
      <c r="B213" s="46" t="s">
        <v>491</v>
      </c>
      <c r="C213" s="84" t="s">
        <v>375</v>
      </c>
      <c r="D213" s="192">
        <v>1</v>
      </c>
      <c r="E213" s="832">
        <v>0</v>
      </c>
      <c r="F213" s="86">
        <f>E213*D213</f>
        <v>0</v>
      </c>
      <c r="H213" s="621">
        <f t="shared" si="4"/>
        <v>0</v>
      </c>
    </row>
    <row r="214" spans="1:8" s="88" customFormat="1" ht="12.75">
      <c r="A214" s="89"/>
      <c r="B214" s="192" t="s">
        <v>640</v>
      </c>
      <c r="C214" s="84"/>
      <c r="D214" s="192"/>
      <c r="E214" s="832"/>
      <c r="F214" s="86"/>
      <c r="H214" s="621">
        <f t="shared" si="4"/>
        <v>0</v>
      </c>
    </row>
    <row r="215" spans="1:8" s="88" customFormat="1" ht="12.75">
      <c r="A215" s="89"/>
      <c r="B215" s="161" t="s">
        <v>641</v>
      </c>
      <c r="C215" s="84"/>
      <c r="D215" s="85"/>
      <c r="E215" s="832"/>
      <c r="F215" s="86"/>
      <c r="H215" s="621">
        <f t="shared" si="4"/>
        <v>0</v>
      </c>
    </row>
    <row r="216" spans="1:8" s="88" customFormat="1" ht="276" customHeight="1">
      <c r="A216" s="89"/>
      <c r="B216" s="161" t="s">
        <v>1580</v>
      </c>
      <c r="C216" s="84"/>
      <c r="D216" s="85"/>
      <c r="E216" s="832"/>
      <c r="F216" s="86"/>
      <c r="H216" s="621">
        <f t="shared" si="4"/>
        <v>0</v>
      </c>
    </row>
    <row r="217" spans="1:8" s="88" customFormat="1" ht="12.75">
      <c r="A217" s="83"/>
      <c r="B217" s="46"/>
      <c r="C217" s="84"/>
      <c r="D217" s="192"/>
      <c r="E217" s="832"/>
      <c r="F217" s="86"/>
      <c r="H217" s="621">
        <f t="shared" si="4"/>
        <v>0</v>
      </c>
    </row>
    <row r="218" spans="1:8" s="88" customFormat="1" ht="18" customHeight="1">
      <c r="A218" s="83" t="s">
        <v>642</v>
      </c>
      <c r="B218" s="46" t="s">
        <v>491</v>
      </c>
      <c r="C218" s="84" t="s">
        <v>375</v>
      </c>
      <c r="D218" s="192">
        <v>1</v>
      </c>
      <c r="E218" s="832">
        <v>0</v>
      </c>
      <c r="F218" s="86">
        <f>E218*D218</f>
        <v>0</v>
      </c>
      <c r="H218" s="621">
        <f t="shared" si="4"/>
        <v>0</v>
      </c>
    </row>
    <row r="219" spans="1:8" s="88" customFormat="1" ht="12.75">
      <c r="A219" s="89"/>
      <c r="B219" s="192" t="s">
        <v>643</v>
      </c>
      <c r="C219" s="84"/>
      <c r="D219" s="192"/>
      <c r="E219" s="832"/>
      <c r="F219" s="86"/>
      <c r="H219" s="621">
        <f t="shared" si="4"/>
        <v>0</v>
      </c>
    </row>
    <row r="220" spans="1:8" s="88" customFormat="1" ht="12.75">
      <c r="A220" s="89"/>
      <c r="B220" s="46" t="s">
        <v>644</v>
      </c>
      <c r="C220" s="84"/>
      <c r="D220" s="85"/>
      <c r="E220" s="832"/>
      <c r="F220" s="86"/>
      <c r="H220" s="621">
        <f t="shared" si="4"/>
        <v>0</v>
      </c>
    </row>
    <row r="221" spans="1:8" s="88" customFormat="1" ht="284.25" customHeight="1">
      <c r="A221" s="89"/>
      <c r="B221" s="46" t="s">
        <v>1579</v>
      </c>
      <c r="C221" s="84"/>
      <c r="D221" s="85"/>
      <c r="E221" s="832"/>
      <c r="F221" s="86"/>
      <c r="H221" s="621">
        <f t="shared" si="4"/>
        <v>0</v>
      </c>
    </row>
    <row r="222" spans="1:8" s="88" customFormat="1" ht="12.75">
      <c r="A222" s="83"/>
      <c r="B222" s="46"/>
      <c r="C222" s="84"/>
      <c r="D222" s="192"/>
      <c r="E222" s="832"/>
      <c r="F222" s="86"/>
      <c r="H222" s="621">
        <f t="shared" si="4"/>
        <v>0</v>
      </c>
    </row>
    <row r="223" spans="1:8" s="88" customFormat="1" ht="18" customHeight="1">
      <c r="A223" s="83" t="s">
        <v>645</v>
      </c>
      <c r="B223" s="46" t="s">
        <v>491</v>
      </c>
      <c r="C223" s="84" t="s">
        <v>375</v>
      </c>
      <c r="D223" s="192">
        <v>1</v>
      </c>
      <c r="E223" s="832">
        <v>0</v>
      </c>
      <c r="F223" s="86">
        <f>E223*D223</f>
        <v>0</v>
      </c>
      <c r="H223" s="621">
        <f t="shared" si="4"/>
        <v>0</v>
      </c>
    </row>
    <row r="224" spans="1:8" s="88" customFormat="1" ht="12.75">
      <c r="A224" s="89"/>
      <c r="B224" s="192" t="s">
        <v>646</v>
      </c>
      <c r="C224" s="84"/>
      <c r="D224" s="192"/>
      <c r="E224" s="832"/>
      <c r="F224" s="86"/>
      <c r="H224" s="621">
        <f t="shared" si="4"/>
        <v>0</v>
      </c>
    </row>
    <row r="225" spans="1:8" s="88" customFormat="1" ht="12.75">
      <c r="A225" s="89"/>
      <c r="B225" s="46" t="s">
        <v>617</v>
      </c>
      <c r="C225" s="84"/>
      <c r="D225" s="85"/>
      <c r="E225" s="832"/>
      <c r="F225" s="86"/>
      <c r="H225" s="621">
        <f t="shared" si="4"/>
        <v>0</v>
      </c>
    </row>
    <row r="226" spans="1:8" s="88" customFormat="1" ht="264" customHeight="1">
      <c r="A226" s="89"/>
      <c r="B226" s="46" t="s">
        <v>1578</v>
      </c>
      <c r="C226" s="84"/>
      <c r="D226" s="85"/>
      <c r="E226" s="832"/>
      <c r="F226" s="86"/>
      <c r="H226" s="621">
        <f t="shared" si="4"/>
        <v>0</v>
      </c>
    </row>
    <row r="227" spans="1:8" s="88" customFormat="1" ht="12.75">
      <c r="A227" s="83"/>
      <c r="B227" s="46"/>
      <c r="C227" s="84"/>
      <c r="D227" s="192"/>
      <c r="E227" s="832"/>
      <c r="F227" s="86"/>
      <c r="H227" s="621">
        <f t="shared" si="4"/>
        <v>0</v>
      </c>
    </row>
    <row r="228" spans="1:8" s="88" customFormat="1" ht="18" customHeight="1">
      <c r="A228" s="83" t="s">
        <v>647</v>
      </c>
      <c r="B228" s="46" t="s">
        <v>491</v>
      </c>
      <c r="C228" s="84" t="s">
        <v>375</v>
      </c>
      <c r="D228" s="192">
        <v>4</v>
      </c>
      <c r="E228" s="832">
        <v>0</v>
      </c>
      <c r="F228" s="86">
        <f>E228*D228</f>
        <v>0</v>
      </c>
      <c r="H228" s="621">
        <f t="shared" si="4"/>
        <v>0</v>
      </c>
    </row>
    <row r="229" spans="1:8" s="88" customFormat="1" ht="12.75">
      <c r="A229" s="89"/>
      <c r="B229" s="192" t="s">
        <v>648</v>
      </c>
      <c r="C229" s="84"/>
      <c r="D229" s="192"/>
      <c r="E229" s="832"/>
      <c r="F229" s="86"/>
      <c r="H229" s="621">
        <f t="shared" si="4"/>
        <v>0</v>
      </c>
    </row>
    <row r="230" spans="1:8" s="88" customFormat="1" ht="12.75">
      <c r="A230" s="89"/>
      <c r="B230" s="46" t="s">
        <v>649</v>
      </c>
      <c r="C230" s="84"/>
      <c r="D230" s="85"/>
      <c r="E230" s="832"/>
      <c r="F230" s="86"/>
      <c r="H230" s="621">
        <f t="shared" si="4"/>
        <v>0</v>
      </c>
    </row>
    <row r="231" spans="1:8" s="88" customFormat="1" ht="247.5" customHeight="1">
      <c r="A231" s="89"/>
      <c r="B231" s="46" t="s">
        <v>1577</v>
      </c>
      <c r="C231" s="84"/>
      <c r="D231" s="85"/>
      <c r="E231" s="832"/>
      <c r="F231" s="86"/>
      <c r="H231" s="621">
        <f t="shared" si="4"/>
        <v>0</v>
      </c>
    </row>
    <row r="232" spans="1:8" s="88" customFormat="1" ht="12.75">
      <c r="A232" s="89"/>
      <c r="B232" s="46"/>
      <c r="C232" s="84"/>
      <c r="D232" s="85"/>
      <c r="E232" s="832"/>
      <c r="F232" s="86"/>
      <c r="H232" s="621">
        <f t="shared" si="4"/>
        <v>0</v>
      </c>
    </row>
    <row r="233" spans="1:8" s="88" customFormat="1" ht="18" customHeight="1">
      <c r="A233" s="83" t="s">
        <v>650</v>
      </c>
      <c r="B233" s="46" t="s">
        <v>491</v>
      </c>
      <c r="C233" s="84" t="s">
        <v>375</v>
      </c>
      <c r="D233" s="192">
        <v>1</v>
      </c>
      <c r="E233" s="832">
        <v>0</v>
      </c>
      <c r="F233" s="86">
        <f>E233*D233</f>
        <v>0</v>
      </c>
      <c r="H233" s="621">
        <f t="shared" si="4"/>
        <v>0</v>
      </c>
    </row>
    <row r="234" spans="1:8" s="88" customFormat="1" ht="12.75">
      <c r="A234" s="89"/>
      <c r="B234" s="192" t="s">
        <v>651</v>
      </c>
      <c r="C234" s="84"/>
      <c r="D234" s="192"/>
      <c r="E234" s="832"/>
      <c r="F234" s="86"/>
      <c r="H234" s="621">
        <f t="shared" si="4"/>
        <v>0</v>
      </c>
    </row>
    <row r="235" spans="1:8" s="88" customFormat="1" ht="12.75">
      <c r="A235" s="89"/>
      <c r="B235" s="46" t="s">
        <v>652</v>
      </c>
      <c r="C235" s="84"/>
      <c r="D235" s="85"/>
      <c r="E235" s="832"/>
      <c r="F235" s="86"/>
      <c r="H235" s="621">
        <f t="shared" si="4"/>
        <v>0</v>
      </c>
    </row>
    <row r="236" spans="1:8" s="88" customFormat="1" ht="247.5" customHeight="1">
      <c r="A236" s="89"/>
      <c r="B236" s="46" t="s">
        <v>1576</v>
      </c>
      <c r="C236" s="84"/>
      <c r="D236" s="85"/>
      <c r="E236" s="832"/>
      <c r="F236" s="86"/>
      <c r="H236" s="621">
        <f t="shared" si="4"/>
        <v>0</v>
      </c>
    </row>
    <row r="237" spans="1:8" s="88" customFormat="1" ht="12.75">
      <c r="A237" s="89"/>
      <c r="B237" s="46"/>
      <c r="C237" s="84"/>
      <c r="D237" s="85"/>
      <c r="E237" s="832"/>
      <c r="F237" s="86"/>
      <c r="H237" s="621">
        <f t="shared" si="4"/>
        <v>0</v>
      </c>
    </row>
    <row r="238" spans="1:8" s="88" customFormat="1" ht="18" customHeight="1">
      <c r="A238" s="83" t="s">
        <v>653</v>
      </c>
      <c r="B238" s="46" t="s">
        <v>491</v>
      </c>
      <c r="C238" s="84" t="s">
        <v>375</v>
      </c>
      <c r="D238" s="192">
        <v>1</v>
      </c>
      <c r="E238" s="832">
        <v>0</v>
      </c>
      <c r="F238" s="86">
        <f>E238*D238</f>
        <v>0</v>
      </c>
      <c r="H238" s="621">
        <f t="shared" si="4"/>
        <v>0</v>
      </c>
    </row>
    <row r="239" spans="1:8" s="88" customFormat="1" ht="12.75">
      <c r="A239" s="89"/>
      <c r="B239" s="192" t="s">
        <v>654</v>
      </c>
      <c r="C239" s="84"/>
      <c r="D239" s="192"/>
      <c r="E239" s="832"/>
      <c r="F239" s="86"/>
      <c r="H239" s="621">
        <f t="shared" si="4"/>
        <v>0</v>
      </c>
    </row>
    <row r="240" spans="1:8" s="88" customFormat="1" ht="12.75">
      <c r="A240" s="89"/>
      <c r="B240" s="192" t="s">
        <v>655</v>
      </c>
      <c r="E240" s="836"/>
      <c r="H240" s="621">
        <f t="shared" si="4"/>
        <v>0</v>
      </c>
    </row>
    <row r="241" spans="1:8" s="88" customFormat="1" ht="273" customHeight="1">
      <c r="A241" s="89"/>
      <c r="B241" s="193" t="s">
        <v>1575</v>
      </c>
      <c r="C241" s="84"/>
      <c r="D241" s="192"/>
      <c r="E241" s="832"/>
      <c r="F241" s="86"/>
      <c r="H241" s="621">
        <f t="shared" si="4"/>
        <v>0</v>
      </c>
    </row>
    <row r="242" spans="1:8" s="88" customFormat="1" ht="12.75">
      <c r="A242" s="89"/>
      <c r="B242" s="46"/>
      <c r="C242" s="84"/>
      <c r="D242" s="85"/>
      <c r="E242" s="832"/>
      <c r="F242" s="86"/>
      <c r="H242" s="621">
        <f t="shared" si="4"/>
        <v>0</v>
      </c>
    </row>
    <row r="243" spans="1:8" s="88" customFormat="1" ht="18" customHeight="1">
      <c r="A243" s="83" t="s">
        <v>656</v>
      </c>
      <c r="B243" s="46" t="s">
        <v>491</v>
      </c>
      <c r="C243" s="84" t="s">
        <v>375</v>
      </c>
      <c r="D243" s="192">
        <v>1</v>
      </c>
      <c r="E243" s="832">
        <v>0</v>
      </c>
      <c r="F243" s="86">
        <f>E243*D243</f>
        <v>0</v>
      </c>
      <c r="H243" s="621">
        <f t="shared" si="4"/>
        <v>0</v>
      </c>
    </row>
    <row r="244" spans="1:8" s="88" customFormat="1" ht="12.75">
      <c r="A244" s="89"/>
      <c r="B244" s="192" t="s">
        <v>657</v>
      </c>
      <c r="C244" s="84"/>
      <c r="D244" s="192"/>
      <c r="E244" s="832"/>
      <c r="F244" s="86"/>
      <c r="H244" s="621">
        <f t="shared" si="4"/>
        <v>0</v>
      </c>
    </row>
    <row r="245" spans="1:8" s="88" customFormat="1" ht="12.75">
      <c r="A245" s="83"/>
      <c r="B245" s="46" t="s">
        <v>608</v>
      </c>
      <c r="C245" s="84"/>
      <c r="D245" s="192"/>
      <c r="E245" s="832"/>
      <c r="F245" s="86"/>
      <c r="H245" s="621">
        <f t="shared" si="4"/>
        <v>0</v>
      </c>
    </row>
    <row r="246" spans="1:8" s="88" customFormat="1" ht="267.75">
      <c r="A246" s="89"/>
      <c r="B246" s="193" t="s">
        <v>1574</v>
      </c>
      <c r="E246" s="836"/>
      <c r="H246" s="621">
        <f t="shared" si="4"/>
        <v>0</v>
      </c>
    </row>
    <row r="247" spans="1:8" s="88" customFormat="1" ht="12.75">
      <c r="A247" s="89"/>
      <c r="B247" s="192"/>
      <c r="C247" s="84"/>
      <c r="D247" s="192"/>
      <c r="E247" s="832"/>
      <c r="F247" s="86"/>
      <c r="H247" s="621">
        <f t="shared" si="4"/>
        <v>0</v>
      </c>
    </row>
    <row r="248" spans="1:8" s="88" customFormat="1" ht="18" customHeight="1">
      <c r="A248" s="83" t="s">
        <v>658</v>
      </c>
      <c r="B248" s="46" t="s">
        <v>491</v>
      </c>
      <c r="C248" s="84" t="s">
        <v>375</v>
      </c>
      <c r="D248" s="192">
        <v>1</v>
      </c>
      <c r="E248" s="832">
        <v>0</v>
      </c>
      <c r="F248" s="86">
        <f>E248*D248</f>
        <v>0</v>
      </c>
      <c r="H248" s="621">
        <f t="shared" si="4"/>
        <v>0</v>
      </c>
    </row>
    <row r="249" spans="1:8" s="88" customFormat="1" ht="12.75">
      <c r="A249" s="89"/>
      <c r="B249" s="192" t="s">
        <v>659</v>
      </c>
      <c r="C249" s="84"/>
      <c r="D249" s="192"/>
      <c r="E249" s="832"/>
      <c r="F249" s="86"/>
      <c r="H249" s="621">
        <f t="shared" si="4"/>
        <v>0</v>
      </c>
    </row>
    <row r="250" spans="1:8" s="88" customFormat="1" ht="12.75">
      <c r="A250" s="83"/>
      <c r="B250" s="46" t="s">
        <v>596</v>
      </c>
      <c r="C250" s="84"/>
      <c r="D250" s="192"/>
      <c r="E250" s="832"/>
      <c r="F250" s="86"/>
      <c r="H250" s="621">
        <f t="shared" si="4"/>
        <v>0</v>
      </c>
    </row>
    <row r="251" spans="1:8" s="88" customFormat="1" ht="306">
      <c r="A251" s="89"/>
      <c r="B251" s="193" t="s">
        <v>1573</v>
      </c>
      <c r="E251" s="836"/>
      <c r="H251" s="621">
        <f t="shared" si="4"/>
        <v>0</v>
      </c>
    </row>
    <row r="252" spans="1:8" s="88" customFormat="1" ht="12.75">
      <c r="A252" s="89"/>
      <c r="B252" s="192"/>
      <c r="C252" s="84"/>
      <c r="D252" s="192"/>
      <c r="E252" s="832"/>
      <c r="F252" s="86"/>
      <c r="H252" s="621">
        <f t="shared" si="4"/>
        <v>0</v>
      </c>
    </row>
    <row r="253" spans="1:8" s="88" customFormat="1" ht="18" customHeight="1">
      <c r="A253" s="83" t="s">
        <v>660</v>
      </c>
      <c r="B253" s="46" t="s">
        <v>491</v>
      </c>
      <c r="C253" s="84" t="s">
        <v>375</v>
      </c>
      <c r="D253" s="192">
        <v>1</v>
      </c>
      <c r="E253" s="832">
        <v>0</v>
      </c>
      <c r="F253" s="86">
        <f>E253*D253</f>
        <v>0</v>
      </c>
      <c r="H253" s="621">
        <f t="shared" si="4"/>
        <v>0</v>
      </c>
    </row>
    <row r="254" spans="1:8" s="88" customFormat="1" ht="12.75">
      <c r="A254" s="89"/>
      <c r="B254" s="192" t="s">
        <v>661</v>
      </c>
      <c r="C254" s="84"/>
      <c r="D254" s="192"/>
      <c r="E254" s="832"/>
      <c r="F254" s="86"/>
      <c r="H254" s="621">
        <f t="shared" si="4"/>
        <v>0</v>
      </c>
    </row>
    <row r="255" spans="1:8" s="88" customFormat="1" ht="12.75">
      <c r="A255" s="83"/>
      <c r="B255" s="46" t="s">
        <v>596</v>
      </c>
      <c r="C255" s="84"/>
      <c r="D255" s="192"/>
      <c r="E255" s="832"/>
      <c r="F255" s="86"/>
      <c r="H255" s="621">
        <f t="shared" si="4"/>
        <v>0</v>
      </c>
    </row>
    <row r="256" spans="1:8" s="88" customFormat="1" ht="326.25" customHeight="1">
      <c r="A256" s="89"/>
      <c r="B256" s="193" t="s">
        <v>1572</v>
      </c>
      <c r="E256" s="836"/>
      <c r="H256" s="621">
        <f t="shared" si="4"/>
        <v>0</v>
      </c>
    </row>
    <row r="257" spans="1:8" s="88" customFormat="1" ht="12.75">
      <c r="A257" s="89"/>
      <c r="B257" s="192"/>
      <c r="C257" s="84"/>
      <c r="D257" s="192"/>
      <c r="E257" s="832"/>
      <c r="F257" s="86"/>
      <c r="H257" s="621">
        <f t="shared" si="4"/>
        <v>0</v>
      </c>
    </row>
    <row r="258" spans="1:8" s="88" customFormat="1" ht="18" customHeight="1">
      <c r="A258" s="83" t="s">
        <v>662</v>
      </c>
      <c r="B258" s="46" t="s">
        <v>491</v>
      </c>
      <c r="C258" s="84" t="s">
        <v>375</v>
      </c>
      <c r="D258" s="192">
        <v>1</v>
      </c>
      <c r="E258" s="832">
        <v>0</v>
      </c>
      <c r="F258" s="86">
        <f>E258*D258</f>
        <v>0</v>
      </c>
      <c r="H258" s="621">
        <f t="shared" si="4"/>
        <v>0</v>
      </c>
    </row>
    <row r="259" spans="1:8" s="88" customFormat="1" ht="12.75">
      <c r="A259" s="89"/>
      <c r="B259" s="192" t="s">
        <v>663</v>
      </c>
      <c r="C259" s="84"/>
      <c r="D259" s="192"/>
      <c r="E259" s="832"/>
      <c r="F259" s="86"/>
      <c r="H259" s="621">
        <f t="shared" si="4"/>
        <v>0</v>
      </c>
    </row>
    <row r="260" spans="1:8" s="88" customFormat="1" ht="12.75">
      <c r="A260" s="83"/>
      <c r="B260" s="46" t="s">
        <v>664</v>
      </c>
      <c r="C260" s="84"/>
      <c r="D260" s="192"/>
      <c r="E260" s="832"/>
      <c r="F260" s="86"/>
      <c r="H260" s="621">
        <f t="shared" si="4"/>
        <v>0</v>
      </c>
    </row>
    <row r="261" spans="1:8" s="88" customFormat="1" ht="369.75">
      <c r="A261" s="89"/>
      <c r="B261" s="193" t="s">
        <v>1571</v>
      </c>
      <c r="E261" s="836"/>
      <c r="H261" s="621">
        <f t="shared" si="4"/>
        <v>0</v>
      </c>
    </row>
    <row r="262" spans="1:8" s="88" customFormat="1" ht="12.75">
      <c r="A262" s="89"/>
      <c r="B262" s="192"/>
      <c r="C262" s="84"/>
      <c r="D262" s="192"/>
      <c r="E262" s="832"/>
      <c r="F262" s="86"/>
      <c r="H262" s="621">
        <f t="shared" ref="H262:H263" si="5">F262</f>
        <v>0</v>
      </c>
    </row>
    <row r="263" spans="1:8" s="88" customFormat="1" ht="12.75">
      <c r="A263" s="89"/>
      <c r="B263" s="46"/>
      <c r="C263" s="84"/>
      <c r="D263" s="85"/>
      <c r="E263" s="832"/>
      <c r="F263" s="86"/>
      <c r="H263" s="621">
        <f t="shared" si="5"/>
        <v>0</v>
      </c>
    </row>
    <row r="264" spans="1:8" s="88" customFormat="1" ht="13.5" thickBot="1">
      <c r="A264" s="89"/>
      <c r="B264" s="46"/>
      <c r="C264" s="84"/>
      <c r="D264" s="85"/>
      <c r="E264" s="832"/>
      <c r="F264" s="86"/>
    </row>
    <row r="265" spans="1:8" s="24" customFormat="1" ht="17.25" thickBot="1">
      <c r="A265" s="90"/>
      <c r="B265" s="91" t="s">
        <v>665</v>
      </c>
      <c r="C265" s="106"/>
      <c r="D265" s="107"/>
      <c r="E265" s="841"/>
      <c r="F265" s="108">
        <f>SUM(F24:F264)</f>
        <v>0</v>
      </c>
      <c r="G265" s="24">
        <f>SUM(G22:G264)</f>
        <v>0</v>
      </c>
      <c r="H265" s="24">
        <f>SUM(H22:H264)</f>
        <v>0</v>
      </c>
    </row>
    <row r="266" spans="1:8" ht="17.25" thickTop="1"/>
  </sheetData>
  <sheetProtection algorithmName="SHA-512" hashValue="qa2UfW1AwKDvT+Y1qxSQriD5/CaUpGKd1Sp8ZMIi22nWvyHgTRYKW0QSAsI/h+kxGtI0s8385gjbGaUh1umXqA==" saltValue="mmnnK+0vm20trqeZHW96CA==" spinCount="100000" sheet="1"/>
  <mergeCells count="9">
    <mergeCell ref="A13:F13"/>
    <mergeCell ref="A15:F15"/>
    <mergeCell ref="A17:F17"/>
    <mergeCell ref="A4:F4"/>
    <mergeCell ref="A5:F5"/>
    <mergeCell ref="A6:F6"/>
    <mergeCell ref="A8:F8"/>
    <mergeCell ref="A9:F9"/>
    <mergeCell ref="A11:F11"/>
  </mergeCells>
  <pageMargins left="0.78740157480314965" right="0.39370078740157483" top="0.98425196850393704" bottom="0.78740157480314965" header="0.51181102362204722" footer="0.51181102362204722"/>
  <pageSetup paperSize="9" scale="91" firstPageNumber="0" orientation="portrait" horizontalDpi="300" verticalDpi="300" r:id="rId1"/>
  <headerFooter alignWithMargins="0">
    <oddHeader>&amp;L&amp;"Calibri,Krepko"&amp;9&amp;UObjekt: Večnamenska športna dvorana
Prežihova 1, 9520 Gornja Radgona&amp;R&amp;9POPIS OBRTNIŠKIH DEL
B/4.0 STAVBNO POHIŠTVO</oddHeader>
    <oddFooter>&amp;LRekonstrukcija - OBSTOJEČI OBJEKT&amp;R&amp;P</oddFooter>
  </headerFooter>
  <rowBreaks count="2" manualBreakCount="2">
    <brk id="191" max="7" man="1"/>
    <brk id="205" max="16383" man="1"/>
  </rowBreaks>
  <colBreaks count="1" manualBreakCount="1">
    <brk id="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20AB-E54D-47A7-B3FA-A4BE1C2E0D06}">
  <sheetPr>
    <tabColor rgb="FFFFFF00"/>
  </sheetPr>
  <dimension ref="A1:I23"/>
  <sheetViews>
    <sheetView view="pageBreakPreview" zoomScaleSheetLayoutView="100" workbookViewId="0">
      <selection activeCell="E12" sqref="E12"/>
    </sheetView>
  </sheetViews>
  <sheetFormatPr defaultRowHeight="16.5"/>
  <cols>
    <col min="1" max="1" width="7.140625" style="48" customWidth="1"/>
    <col min="2" max="2" width="39.42578125" style="48" customWidth="1"/>
    <col min="3" max="3" width="8.28515625" style="1" customWidth="1"/>
    <col min="4" max="4" width="9.7109375" style="1" customWidth="1"/>
    <col min="5" max="5" width="12.42578125" style="1" customWidth="1"/>
    <col min="6" max="6" width="13.28515625" style="1" customWidth="1"/>
    <col min="7" max="7" width="0" style="1" hidden="1" customWidth="1"/>
    <col min="8" max="8" width="19.140625" style="1" hidden="1" customWidth="1"/>
    <col min="9" max="9" width="25" style="1" hidden="1" customWidth="1"/>
    <col min="10"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9">
      <c r="A1" s="78" t="s">
        <v>666</v>
      </c>
      <c r="B1" s="78" t="s">
        <v>667</v>
      </c>
    </row>
    <row r="2" spans="1:9">
      <c r="A2" s="78"/>
      <c r="B2" s="78"/>
    </row>
    <row r="3" spans="1:9" s="95" customFormat="1" ht="15">
      <c r="A3" s="180" t="s">
        <v>668</v>
      </c>
      <c r="B3" s="196"/>
      <c r="C3" s="182"/>
      <c r="D3" s="183"/>
      <c r="E3" s="182"/>
      <c r="F3" s="184"/>
    </row>
    <row r="4" spans="1:9" s="197" customFormat="1" ht="16.5" customHeight="1">
      <c r="A4" s="795" t="s">
        <v>669</v>
      </c>
      <c r="B4" s="796"/>
      <c r="C4" s="796"/>
      <c r="D4" s="796"/>
      <c r="E4" s="796"/>
      <c r="F4" s="797"/>
    </row>
    <row r="5" spans="1:9" s="198" customFormat="1" ht="14.25" customHeight="1">
      <c r="A5" s="798" t="s">
        <v>670</v>
      </c>
      <c r="B5" s="799"/>
      <c r="C5" s="799"/>
      <c r="D5" s="799"/>
      <c r="E5" s="799"/>
      <c r="F5" s="800"/>
    </row>
    <row r="6" spans="1:9" s="198" customFormat="1" ht="74.25" customHeight="1">
      <c r="A6" s="801" t="s">
        <v>671</v>
      </c>
      <c r="B6" s="802"/>
      <c r="C6" s="802"/>
      <c r="D6" s="802"/>
      <c r="E6" s="802"/>
      <c r="F6" s="803"/>
    </row>
    <row r="7" spans="1:9">
      <c r="A7" s="78"/>
      <c r="B7" s="78"/>
    </row>
    <row r="9" spans="1:9" s="24" customFormat="1" ht="17.25" thickBot="1">
      <c r="A9" s="80"/>
      <c r="B9" s="80" t="s">
        <v>108</v>
      </c>
      <c r="C9" s="101" t="s">
        <v>211</v>
      </c>
      <c r="D9" s="101" t="s">
        <v>109</v>
      </c>
      <c r="E9" s="101" t="s">
        <v>110</v>
      </c>
      <c r="F9" s="101" t="s">
        <v>111</v>
      </c>
      <c r="H9" s="24" t="s">
        <v>2375</v>
      </c>
      <c r="I9" s="24" t="s">
        <v>2376</v>
      </c>
    </row>
    <row r="10" spans="1:9" ht="17.25" thickTop="1">
      <c r="E10" s="838"/>
    </row>
    <row r="11" spans="1:9" s="88" customFormat="1" ht="97.5" customHeight="1">
      <c r="A11" s="521" t="s">
        <v>672</v>
      </c>
      <c r="B11" s="522" t="s">
        <v>673</v>
      </c>
      <c r="C11" s="536"/>
      <c r="D11" s="536"/>
      <c r="E11" s="845"/>
      <c r="F11" s="536"/>
    </row>
    <row r="12" spans="1:9" s="88" customFormat="1" ht="12.75">
      <c r="A12" s="546" t="s">
        <v>674</v>
      </c>
      <c r="B12" s="547" t="s">
        <v>675</v>
      </c>
      <c r="C12" s="548" t="s">
        <v>113</v>
      </c>
      <c r="D12" s="549">
        <v>664.23</v>
      </c>
      <c r="E12" s="851">
        <v>0</v>
      </c>
      <c r="F12" s="550">
        <f>E12*D12</f>
        <v>0</v>
      </c>
      <c r="I12" s="621">
        <f>F12</f>
        <v>0</v>
      </c>
    </row>
    <row r="13" spans="1:9" s="88" customFormat="1" ht="17.25" customHeight="1">
      <c r="A13" s="538" t="s">
        <v>676</v>
      </c>
      <c r="B13" s="539" t="s">
        <v>677</v>
      </c>
      <c r="C13" s="523" t="s">
        <v>113</v>
      </c>
      <c r="D13" s="524">
        <v>164.78</v>
      </c>
      <c r="E13" s="833">
        <v>0</v>
      </c>
      <c r="F13" s="525">
        <f>E13*D13</f>
        <v>0</v>
      </c>
      <c r="H13" s="621">
        <f>F13</f>
        <v>0</v>
      </c>
    </row>
    <row r="14" spans="1:9" s="88" customFormat="1" ht="25.5">
      <c r="A14" s="538" t="s">
        <v>678</v>
      </c>
      <c r="B14" s="540" t="s">
        <v>679</v>
      </c>
      <c r="C14" s="523" t="s">
        <v>113</v>
      </c>
      <c r="D14" s="524">
        <v>481.9</v>
      </c>
      <c r="E14" s="833">
        <v>0</v>
      </c>
      <c r="F14" s="525">
        <f>E14*D14</f>
        <v>0</v>
      </c>
      <c r="H14" s="621">
        <f t="shared" ref="H14:H15" si="0">F14</f>
        <v>0</v>
      </c>
    </row>
    <row r="15" spans="1:9" s="88" customFormat="1" ht="17.25" customHeight="1">
      <c r="A15" s="538" t="s">
        <v>680</v>
      </c>
      <c r="B15" s="539" t="s">
        <v>681</v>
      </c>
      <c r="C15" s="523" t="s">
        <v>113</v>
      </c>
      <c r="D15" s="524">
        <v>481.9</v>
      </c>
      <c r="E15" s="833">
        <v>0</v>
      </c>
      <c r="F15" s="525">
        <f>E15*D15</f>
        <v>0</v>
      </c>
      <c r="H15" s="621">
        <f t="shared" si="0"/>
        <v>0</v>
      </c>
    </row>
    <row r="16" spans="1:9" s="88" customFormat="1" ht="12.75">
      <c r="A16" s="89"/>
      <c r="B16" s="46"/>
      <c r="E16" s="836"/>
    </row>
    <row r="17" spans="1:9" s="88" customFormat="1" ht="12.75">
      <c r="A17" s="521" t="s">
        <v>682</v>
      </c>
      <c r="B17" s="522" t="s">
        <v>683</v>
      </c>
      <c r="C17" s="523" t="s">
        <v>113</v>
      </c>
      <c r="D17" s="524">
        <v>1310.91</v>
      </c>
      <c r="E17" s="833">
        <v>0</v>
      </c>
      <c r="F17" s="525">
        <f>E17*D17</f>
        <v>0</v>
      </c>
      <c r="G17" s="551">
        <v>0.5</v>
      </c>
      <c r="H17" s="621">
        <f>F17*0.5</f>
        <v>0</v>
      </c>
      <c r="I17" s="621">
        <f>F17*0.5</f>
        <v>0</v>
      </c>
    </row>
    <row r="18" spans="1:9" s="88" customFormat="1" ht="12.75">
      <c r="A18" s="89"/>
      <c r="B18" s="46"/>
      <c r="E18" s="836"/>
    </row>
    <row r="19" spans="1:9" s="88" customFormat="1" ht="89.25">
      <c r="A19" s="521" t="s">
        <v>684</v>
      </c>
      <c r="B19" s="522" t="s">
        <v>685</v>
      </c>
      <c r="C19" s="523"/>
      <c r="D19" s="524"/>
      <c r="E19" s="833"/>
      <c r="F19" s="525"/>
    </row>
    <row r="20" spans="1:9" s="88" customFormat="1" ht="14.25" customHeight="1">
      <c r="A20" s="538" t="s">
        <v>674</v>
      </c>
      <c r="B20" s="522" t="s">
        <v>686</v>
      </c>
      <c r="C20" s="523" t="s">
        <v>113</v>
      </c>
      <c r="D20" s="524">
        <v>1310.91</v>
      </c>
      <c r="E20" s="833">
        <v>0</v>
      </c>
      <c r="F20" s="525">
        <f>E20*D20</f>
        <v>0</v>
      </c>
      <c r="G20" s="551">
        <v>0.5</v>
      </c>
      <c r="H20" s="621">
        <f>F20*0.5</f>
        <v>0</v>
      </c>
      <c r="I20" s="621">
        <f>F20*0.5</f>
        <v>0</v>
      </c>
    </row>
    <row r="21" spans="1:9" s="87" customFormat="1" ht="13.5" thickBot="1">
      <c r="A21" s="194"/>
      <c r="B21" s="46"/>
      <c r="C21" s="102"/>
      <c r="D21" s="103"/>
      <c r="E21" s="840"/>
      <c r="F21" s="105"/>
    </row>
    <row r="22" spans="1:9" s="24" customFormat="1" ht="17.25" thickBot="1">
      <c r="A22" s="90"/>
      <c r="B22" s="91" t="s">
        <v>667</v>
      </c>
      <c r="C22" s="106"/>
      <c r="D22" s="107"/>
      <c r="E22" s="108"/>
      <c r="F22" s="108">
        <f>SUM(F12:F21)</f>
        <v>0</v>
      </c>
      <c r="H22" s="623">
        <f>SUM(H12:H21)</f>
        <v>0</v>
      </c>
      <c r="I22" s="64">
        <f>SUM(I12:I21)</f>
        <v>0</v>
      </c>
    </row>
    <row r="23" spans="1:9" ht="17.25" thickTop="1"/>
  </sheetData>
  <sheetProtection algorithmName="SHA-512" hashValue="UUx5IR3oRMKk7yrCwMHN1RELiJ8cKuYl3LCZW4jSE+LVG9hvCRHPlllb8vdRoIR9McX4Zx/aWO1zrFYeeSAFyg==" saltValue="Rd7LeWKZCfe4CkU9F4UiCA==" spinCount="100000" sheet="1"/>
  <mergeCells count="3">
    <mergeCell ref="A4:F4"/>
    <mergeCell ref="A5:F5"/>
    <mergeCell ref="A6:F6"/>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B/5.0 ESTRIH</oddHeader>
    <oddFooter>&amp;LRekonstrukcija - OBSTOJEČI OBJEKT&amp;R&amp;P</oddFooter>
  </headerFooter>
  <colBreaks count="1" manualBreakCount="1">
    <brk id="6" max="21"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66761-3102-4033-9355-4D4787FA3877}">
  <sheetPr>
    <tabColor rgb="FFFFFF00"/>
  </sheetPr>
  <dimension ref="A1:I35"/>
  <sheetViews>
    <sheetView view="pageBreakPreview" zoomScaleSheetLayoutView="100" workbookViewId="0">
      <selection activeCell="E13" sqref="E13"/>
    </sheetView>
  </sheetViews>
  <sheetFormatPr defaultRowHeight="16.5"/>
  <cols>
    <col min="1" max="1" width="7.140625" style="48" customWidth="1"/>
    <col min="2" max="2" width="39.42578125" style="1" customWidth="1"/>
    <col min="3" max="3" width="8.28515625" style="1" customWidth="1"/>
    <col min="4" max="4" width="11.42578125" style="1" customWidth="1"/>
    <col min="5" max="6" width="11.5703125" style="1" customWidth="1"/>
    <col min="7" max="7" width="0" style="1" hidden="1" customWidth="1"/>
    <col min="8" max="8" width="18.42578125" style="1" hidden="1" customWidth="1"/>
    <col min="9" max="9" width="20.7109375" style="1" hidden="1" customWidth="1"/>
    <col min="10"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1.42578125" style="1" customWidth="1"/>
    <col min="261" max="262" width="11.5703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1.42578125" style="1" customWidth="1"/>
    <col min="517" max="518" width="11.5703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1.42578125" style="1" customWidth="1"/>
    <col min="773" max="774" width="11.5703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1.42578125" style="1" customWidth="1"/>
    <col min="1029" max="1030" width="11.5703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1.42578125" style="1" customWidth="1"/>
    <col min="1285" max="1286" width="11.5703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1.42578125" style="1" customWidth="1"/>
    <col min="1541" max="1542" width="11.5703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1.42578125" style="1" customWidth="1"/>
    <col min="1797" max="1798" width="11.5703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1.42578125" style="1" customWidth="1"/>
    <col min="2053" max="2054" width="11.5703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1.42578125" style="1" customWidth="1"/>
    <col min="2309" max="2310" width="11.5703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1.42578125" style="1" customWidth="1"/>
    <col min="2565" max="2566" width="11.5703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1.42578125" style="1" customWidth="1"/>
    <col min="2821" max="2822" width="11.5703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1.42578125" style="1" customWidth="1"/>
    <col min="3077" max="3078" width="11.5703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1.42578125" style="1" customWidth="1"/>
    <col min="3333" max="3334" width="11.5703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1.42578125" style="1" customWidth="1"/>
    <col min="3589" max="3590" width="11.5703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1.42578125" style="1" customWidth="1"/>
    <col min="3845" max="3846" width="11.5703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1.42578125" style="1" customWidth="1"/>
    <col min="4101" max="4102" width="11.5703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1.42578125" style="1" customWidth="1"/>
    <col min="4357" max="4358" width="11.5703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1.42578125" style="1" customWidth="1"/>
    <col min="4613" max="4614" width="11.5703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1.42578125" style="1" customWidth="1"/>
    <col min="4869" max="4870" width="11.5703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1.42578125" style="1" customWidth="1"/>
    <col min="5125" max="5126" width="11.5703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1.42578125" style="1" customWidth="1"/>
    <col min="5381" max="5382" width="11.5703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1.42578125" style="1" customWidth="1"/>
    <col min="5637" max="5638" width="11.5703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1.42578125" style="1" customWidth="1"/>
    <col min="5893" max="5894" width="11.5703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1.42578125" style="1" customWidth="1"/>
    <col min="6149" max="6150" width="11.5703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1.42578125" style="1" customWidth="1"/>
    <col min="6405" max="6406" width="11.5703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1.42578125" style="1" customWidth="1"/>
    <col min="6661" max="6662" width="11.5703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1.42578125" style="1" customWidth="1"/>
    <col min="6917" max="6918" width="11.5703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1.42578125" style="1" customWidth="1"/>
    <col min="7173" max="7174" width="11.5703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1.42578125" style="1" customWidth="1"/>
    <col min="7429" max="7430" width="11.5703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1.42578125" style="1" customWidth="1"/>
    <col min="7685" max="7686" width="11.5703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1.42578125" style="1" customWidth="1"/>
    <col min="7941" max="7942" width="11.5703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1.42578125" style="1" customWidth="1"/>
    <col min="8197" max="8198" width="11.5703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1.42578125" style="1" customWidth="1"/>
    <col min="8453" max="8454" width="11.5703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1.42578125" style="1" customWidth="1"/>
    <col min="8709" max="8710" width="11.5703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1.42578125" style="1" customWidth="1"/>
    <col min="8965" max="8966" width="11.5703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1.42578125" style="1" customWidth="1"/>
    <col min="9221" max="9222" width="11.5703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1.42578125" style="1" customWidth="1"/>
    <col min="9477" max="9478" width="11.5703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1.42578125" style="1" customWidth="1"/>
    <col min="9733" max="9734" width="11.5703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1.42578125" style="1" customWidth="1"/>
    <col min="9989" max="9990" width="11.5703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1.42578125" style="1" customWidth="1"/>
    <col min="10245" max="10246" width="11.5703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1.42578125" style="1" customWidth="1"/>
    <col min="10501" max="10502" width="11.5703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1.42578125" style="1" customWidth="1"/>
    <col min="10757" max="10758" width="11.5703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1.42578125" style="1" customWidth="1"/>
    <col min="11013" max="11014" width="11.5703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1.42578125" style="1" customWidth="1"/>
    <col min="11269" max="11270" width="11.5703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1.42578125" style="1" customWidth="1"/>
    <col min="11525" max="11526" width="11.5703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1.42578125" style="1" customWidth="1"/>
    <col min="11781" max="11782" width="11.5703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1.42578125" style="1" customWidth="1"/>
    <col min="12037" max="12038" width="11.5703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1.42578125" style="1" customWidth="1"/>
    <col min="12293" max="12294" width="11.5703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1.42578125" style="1" customWidth="1"/>
    <col min="12549" max="12550" width="11.5703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1.42578125" style="1" customWidth="1"/>
    <col min="12805" max="12806" width="11.5703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1.42578125" style="1" customWidth="1"/>
    <col min="13061" max="13062" width="11.5703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1.42578125" style="1" customWidth="1"/>
    <col min="13317" max="13318" width="11.5703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1.42578125" style="1" customWidth="1"/>
    <col min="13573" max="13574" width="11.5703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1.42578125" style="1" customWidth="1"/>
    <col min="13829" max="13830" width="11.5703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1.42578125" style="1" customWidth="1"/>
    <col min="14085" max="14086" width="11.5703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1.42578125" style="1" customWidth="1"/>
    <col min="14341" max="14342" width="11.5703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1.42578125" style="1" customWidth="1"/>
    <col min="14597" max="14598" width="11.5703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1.42578125" style="1" customWidth="1"/>
    <col min="14853" max="14854" width="11.5703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1.42578125" style="1" customWidth="1"/>
    <col min="15109" max="15110" width="11.5703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1.42578125" style="1" customWidth="1"/>
    <col min="15365" max="15366" width="11.5703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1.42578125" style="1" customWidth="1"/>
    <col min="15621" max="15622" width="11.5703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1.42578125" style="1" customWidth="1"/>
    <col min="15877" max="15878" width="11.5703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1.42578125" style="1" customWidth="1"/>
    <col min="16133" max="16134" width="11.5703125" style="1" customWidth="1"/>
    <col min="16135" max="16139" width="9.140625" style="1"/>
    <col min="16140" max="16140" width="7.140625" style="1" customWidth="1"/>
    <col min="16141" max="16384" width="9.140625" style="1"/>
  </cols>
  <sheetData>
    <row r="1" spans="1:9">
      <c r="A1" s="78" t="s">
        <v>687</v>
      </c>
      <c r="B1" s="24" t="s">
        <v>688</v>
      </c>
    </row>
    <row r="2" spans="1:9">
      <c r="A2" s="78"/>
      <c r="B2" s="24"/>
    </row>
    <row r="3" spans="1:9" s="95" customFormat="1" ht="15">
      <c r="A3" s="110" t="s">
        <v>689</v>
      </c>
      <c r="B3" s="111"/>
      <c r="C3" s="112"/>
      <c r="D3" s="113"/>
      <c r="E3" s="112"/>
      <c r="F3" s="114"/>
    </row>
    <row r="4" spans="1:9" s="165" customFormat="1" ht="15" customHeight="1">
      <c r="A4" s="768" t="s">
        <v>690</v>
      </c>
      <c r="B4" s="804"/>
      <c r="C4" s="804"/>
      <c r="D4" s="804"/>
      <c r="E4" s="804"/>
      <c r="F4" s="805"/>
    </row>
    <row r="5" spans="1:9" s="165" customFormat="1" ht="15" customHeight="1">
      <c r="A5" s="806" t="s">
        <v>691</v>
      </c>
      <c r="B5" s="766"/>
      <c r="C5" s="766"/>
      <c r="D5" s="766"/>
      <c r="E5" s="766"/>
      <c r="F5" s="767"/>
    </row>
    <row r="6" spans="1:9" s="165" customFormat="1" ht="27" customHeight="1">
      <c r="A6" s="807" t="s">
        <v>692</v>
      </c>
      <c r="B6" s="762"/>
      <c r="C6" s="762"/>
      <c r="D6" s="762"/>
      <c r="E6" s="762"/>
      <c r="F6" s="763"/>
    </row>
    <row r="7" spans="1:9">
      <c r="A7" s="78"/>
      <c r="B7" s="24"/>
    </row>
    <row r="9" spans="1:9" s="24" customFormat="1" ht="17.25" thickBot="1">
      <c r="A9" s="80"/>
      <c r="B9" s="81" t="s">
        <v>108</v>
      </c>
      <c r="C9" s="101" t="s">
        <v>211</v>
      </c>
      <c r="D9" s="101" t="s">
        <v>109</v>
      </c>
      <c r="E9" s="101" t="s">
        <v>110</v>
      </c>
      <c r="F9" s="101" t="s">
        <v>111</v>
      </c>
      <c r="H9" s="24" t="s">
        <v>2375</v>
      </c>
      <c r="I9" s="24" t="s">
        <v>2376</v>
      </c>
    </row>
    <row r="10" spans="1:9" ht="17.25" thickTop="1"/>
    <row r="11" spans="1:9" s="87" customFormat="1" ht="382.5">
      <c r="A11" s="521" t="s">
        <v>693</v>
      </c>
      <c r="B11" s="522" t="s">
        <v>694</v>
      </c>
      <c r="C11" s="541"/>
      <c r="D11" s="542"/>
      <c r="E11" s="852"/>
      <c r="F11" s="543"/>
    </row>
    <row r="12" spans="1:9" s="87" customFormat="1" ht="51">
      <c r="A12" s="521"/>
      <c r="B12" s="522" t="s">
        <v>695</v>
      </c>
      <c r="C12" s="541"/>
      <c r="D12" s="542"/>
      <c r="E12" s="852"/>
      <c r="F12" s="543"/>
    </row>
    <row r="13" spans="1:9" s="87" customFormat="1" ht="25.5">
      <c r="A13" s="544" t="s">
        <v>157</v>
      </c>
      <c r="B13" s="522" t="s">
        <v>696</v>
      </c>
      <c r="C13" s="523" t="s">
        <v>113</v>
      </c>
      <c r="D13" s="524">
        <v>341.63</v>
      </c>
      <c r="E13" s="833">
        <v>0</v>
      </c>
      <c r="F13" s="525">
        <f>E13*D13</f>
        <v>0</v>
      </c>
      <c r="G13" s="551">
        <v>0.5</v>
      </c>
      <c r="H13" s="621">
        <f>F13*0.5</f>
        <v>0</v>
      </c>
      <c r="I13" s="621">
        <f>F13*0.5</f>
        <v>0</v>
      </c>
    </row>
    <row r="14" spans="1:9" s="88" customFormat="1" ht="3.95" customHeight="1">
      <c r="A14" s="521"/>
      <c r="B14" s="522"/>
      <c r="C14" s="536"/>
      <c r="D14" s="536"/>
      <c r="E14" s="845"/>
      <c r="F14" s="536"/>
    </row>
    <row r="15" spans="1:9" s="88" customFormat="1" ht="25.5">
      <c r="A15" s="544" t="s">
        <v>159</v>
      </c>
      <c r="B15" s="522" t="s">
        <v>697</v>
      </c>
      <c r="C15" s="523" t="s">
        <v>113</v>
      </c>
      <c r="D15" s="524">
        <v>51.61</v>
      </c>
      <c r="E15" s="833">
        <v>0</v>
      </c>
      <c r="F15" s="525">
        <f>E15*D15</f>
        <v>0</v>
      </c>
      <c r="H15" s="621">
        <f>F15</f>
        <v>0</v>
      </c>
    </row>
    <row r="16" spans="1:9" s="87" customFormat="1" ht="3.95" customHeight="1">
      <c r="A16" s="545"/>
      <c r="B16" s="527"/>
      <c r="C16" s="541"/>
      <c r="D16" s="542"/>
      <c r="E16" s="852"/>
      <c r="F16" s="543"/>
    </row>
    <row r="17" spans="1:9" s="88" customFormat="1" ht="25.5">
      <c r="A17" s="544" t="s">
        <v>698</v>
      </c>
      <c r="B17" s="522" t="s">
        <v>699</v>
      </c>
      <c r="C17" s="523" t="s">
        <v>113</v>
      </c>
      <c r="D17" s="524">
        <v>49.63</v>
      </c>
      <c r="E17" s="833">
        <v>0</v>
      </c>
      <c r="F17" s="525">
        <f>E17*D17</f>
        <v>0</v>
      </c>
      <c r="G17" s="551">
        <v>0.5</v>
      </c>
      <c r="H17" s="621">
        <f>F17*0.5</f>
        <v>0</v>
      </c>
      <c r="I17" s="621">
        <f>F17*0.5</f>
        <v>0</v>
      </c>
    </row>
    <row r="18" spans="1:9" s="87" customFormat="1" ht="3.95" customHeight="1">
      <c r="A18" s="545"/>
      <c r="B18" s="527"/>
      <c r="C18" s="541"/>
      <c r="D18" s="542"/>
      <c r="E18" s="852"/>
      <c r="F18" s="543"/>
    </row>
    <row r="19" spans="1:9" s="88" customFormat="1" ht="25.5">
      <c r="A19" s="544" t="s">
        <v>700</v>
      </c>
      <c r="B19" s="522" t="s">
        <v>701</v>
      </c>
      <c r="C19" s="523" t="s">
        <v>113</v>
      </c>
      <c r="D19" s="524">
        <v>45.31</v>
      </c>
      <c r="E19" s="833">
        <v>0</v>
      </c>
      <c r="F19" s="525">
        <f>E19*D19</f>
        <v>0</v>
      </c>
      <c r="G19" s="551">
        <v>0.75</v>
      </c>
      <c r="H19" s="621">
        <f>F19*0.75</f>
        <v>0</v>
      </c>
      <c r="I19" s="621">
        <f>F19*0.25</f>
        <v>0</v>
      </c>
    </row>
    <row r="20" spans="1:9" s="87" customFormat="1" ht="21" customHeight="1">
      <c r="A20" s="203"/>
      <c r="B20" s="118"/>
      <c r="C20" s="102"/>
      <c r="D20" s="103"/>
      <c r="E20" s="840"/>
      <c r="F20" s="105"/>
    </row>
    <row r="21" spans="1:9" s="87" customFormat="1" ht="140.25">
      <c r="A21" s="83" t="s">
        <v>702</v>
      </c>
      <c r="B21" s="46" t="s">
        <v>703</v>
      </c>
      <c r="C21" s="84" t="s">
        <v>113</v>
      </c>
      <c r="D21" s="85">
        <v>77.95</v>
      </c>
      <c r="E21" s="832">
        <v>0</v>
      </c>
      <c r="F21" s="86">
        <f>E21*D21</f>
        <v>0</v>
      </c>
      <c r="I21" s="621">
        <f>F21</f>
        <v>0</v>
      </c>
    </row>
    <row r="22" spans="1:9" s="87" customFormat="1" ht="178.5">
      <c r="A22" s="203"/>
      <c r="B22" s="46" t="s">
        <v>704</v>
      </c>
      <c r="C22" s="102"/>
      <c r="D22" s="103"/>
      <c r="E22" s="840"/>
      <c r="F22" s="105"/>
      <c r="I22" s="621">
        <f t="shared" ref="I22:I24" si="0">F22</f>
        <v>0</v>
      </c>
    </row>
    <row r="23" spans="1:9" s="88" customFormat="1" ht="76.5">
      <c r="A23" s="202"/>
      <c r="B23" s="46" t="s">
        <v>705</v>
      </c>
      <c r="C23" s="84"/>
      <c r="D23" s="85"/>
      <c r="E23" s="832"/>
      <c r="F23" s="86"/>
      <c r="I23" s="621">
        <f t="shared" si="0"/>
        <v>0</v>
      </c>
    </row>
    <row r="24" spans="1:9" s="87" customFormat="1" ht="12.75">
      <c r="A24" s="203"/>
      <c r="B24" s="118"/>
      <c r="C24" s="102"/>
      <c r="D24" s="103"/>
      <c r="E24" s="840"/>
      <c r="F24" s="105"/>
      <c r="I24" s="621">
        <f t="shared" si="0"/>
        <v>0</v>
      </c>
    </row>
    <row r="25" spans="1:9" s="87" customFormat="1" ht="38.25">
      <c r="A25" s="521" t="s">
        <v>706</v>
      </c>
      <c r="B25" s="522" t="s">
        <v>708</v>
      </c>
      <c r="C25" s="523" t="s">
        <v>113</v>
      </c>
      <c r="D25" s="524">
        <v>260.66000000000003</v>
      </c>
      <c r="E25" s="833">
        <v>0</v>
      </c>
      <c r="F25" s="525">
        <f>E25*D25</f>
        <v>0</v>
      </c>
      <c r="G25" s="551">
        <v>0.85</v>
      </c>
      <c r="H25" s="621">
        <f>F25*0.85</f>
        <v>0</v>
      </c>
      <c r="I25" s="86">
        <f>F25*0.15</f>
        <v>0</v>
      </c>
    </row>
    <row r="26" spans="1:9" s="87" customFormat="1" ht="114.75">
      <c r="A26" s="521"/>
      <c r="B26" s="522" t="s">
        <v>709</v>
      </c>
      <c r="C26" s="523"/>
      <c r="D26" s="524"/>
      <c r="E26" s="833"/>
      <c r="F26" s="525"/>
    </row>
    <row r="27" spans="1:9" s="87" customFormat="1" ht="38.25">
      <c r="A27" s="521"/>
      <c r="B27" s="522" t="s">
        <v>710</v>
      </c>
      <c r="C27" s="523"/>
      <c r="D27" s="524"/>
      <c r="E27" s="833"/>
      <c r="F27" s="525"/>
    </row>
    <row r="28" spans="1:9" s="87" customFormat="1" ht="51">
      <c r="A28" s="521"/>
      <c r="B28" s="522" t="s">
        <v>711</v>
      </c>
      <c r="C28" s="523"/>
      <c r="D28" s="524"/>
      <c r="E28" s="833"/>
      <c r="F28" s="525"/>
    </row>
    <row r="29" spans="1:9" s="87" customFormat="1" ht="51">
      <c r="A29" s="83"/>
      <c r="B29" s="46" t="s">
        <v>712</v>
      </c>
      <c r="C29" s="84"/>
      <c r="D29" s="85"/>
      <c r="E29" s="832"/>
      <c r="F29" s="86"/>
    </row>
    <row r="30" spans="1:9" s="87" customFormat="1" ht="76.5">
      <c r="A30" s="83"/>
      <c r="B30" s="46" t="s">
        <v>713</v>
      </c>
      <c r="C30" s="84"/>
      <c r="D30" s="85"/>
      <c r="E30" s="832"/>
      <c r="F30" s="86"/>
    </row>
    <row r="31" spans="1:9" s="87" customFormat="1" ht="12.75">
      <c r="A31" s="83"/>
      <c r="B31" s="46"/>
      <c r="C31" s="84"/>
      <c r="D31" s="85"/>
      <c r="E31" s="832"/>
      <c r="F31" s="86"/>
    </row>
    <row r="32" spans="1:9" s="87" customFormat="1" ht="331.5">
      <c r="A32" s="83" t="s">
        <v>707</v>
      </c>
      <c r="B32" s="46" t="s">
        <v>714</v>
      </c>
      <c r="C32" s="84" t="s">
        <v>113</v>
      </c>
      <c r="D32" s="85">
        <v>50.53</v>
      </c>
      <c r="E32" s="832">
        <v>0</v>
      </c>
      <c r="F32" s="86">
        <f>E32*D32</f>
        <v>0</v>
      </c>
      <c r="I32" s="621">
        <f>F32</f>
        <v>0</v>
      </c>
    </row>
    <row r="33" spans="1:9" s="87" customFormat="1" ht="63.75">
      <c r="A33" s="83"/>
      <c r="B33" s="46" t="s">
        <v>715</v>
      </c>
      <c r="C33" s="84"/>
      <c r="D33" s="85"/>
      <c r="E33" s="832"/>
      <c r="F33" s="86"/>
    </row>
    <row r="34" spans="1:9" s="87" customFormat="1" ht="13.5" thickBot="1">
      <c r="A34" s="83"/>
      <c r="B34" s="46"/>
      <c r="C34" s="84"/>
      <c r="D34" s="85"/>
      <c r="E34" s="832"/>
      <c r="F34" s="86"/>
    </row>
    <row r="35" spans="1:9" s="24" customFormat="1" ht="17.25" thickBot="1">
      <c r="A35" s="90"/>
      <c r="B35" s="91" t="s">
        <v>716</v>
      </c>
      <c r="C35" s="106"/>
      <c r="D35" s="107"/>
      <c r="E35" s="108"/>
      <c r="F35" s="108">
        <f>SUM(F11:F34)</f>
        <v>0</v>
      </c>
      <c r="H35" s="623">
        <f>SUM(H11:H34)</f>
        <v>0</v>
      </c>
      <c r="I35" s="623">
        <f>SUM(I10:I34)</f>
        <v>0</v>
      </c>
    </row>
  </sheetData>
  <sheetProtection algorithmName="SHA-512" hashValue="bFfo1LaEzjfFVDfl59VLZ2xH+vu+QJK9udkFIVwlXAVdIL3Civ+48872jtJfRyVr69wXXe4DVTCNcl68KQDx9Q==" saltValue="ITAJjlTVVnwRFHfkIICUTw==" spinCount="100000" sheet="1"/>
  <mergeCells count="3">
    <mergeCell ref="A4:F4"/>
    <mergeCell ref="A5:F5"/>
    <mergeCell ref="A6:F6"/>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B/6.0 TLAKARSKA DELA</oddHeader>
    <oddFooter>&amp;LRekonstrukcija - OBSTOJEČI OBJEKT&amp;R&amp;P</oddFooter>
  </headerFooter>
  <colBreaks count="1" manualBreakCount="1">
    <brk id="6" max="36"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4684-1975-4D6F-B05A-54031BA4BB18}">
  <sheetPr>
    <tabColor rgb="FFFFFF00"/>
  </sheetPr>
  <dimension ref="A1:I22"/>
  <sheetViews>
    <sheetView view="pageBreakPreview" zoomScaleSheetLayoutView="100" workbookViewId="0">
      <selection activeCell="E14" sqref="E14"/>
    </sheetView>
  </sheetViews>
  <sheetFormatPr defaultRowHeight="16.5"/>
  <cols>
    <col min="1" max="1" width="7.140625" style="48" customWidth="1"/>
    <col min="2" max="2" width="39.42578125" style="1" customWidth="1"/>
    <col min="3" max="3" width="8.28515625" style="48" customWidth="1"/>
    <col min="4" max="4" width="9.7109375" style="48" customWidth="1"/>
    <col min="5" max="5" width="12.42578125" style="48" customWidth="1"/>
    <col min="6" max="6" width="13.28515625" style="48" customWidth="1"/>
    <col min="7" max="7" width="0" style="1" hidden="1" customWidth="1"/>
    <col min="8" max="8" width="15.5703125" style="1" hidden="1" customWidth="1"/>
    <col min="9" max="9" width="17.85546875" style="1" hidden="1" customWidth="1"/>
    <col min="10"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9">
      <c r="A1" s="78" t="s">
        <v>717</v>
      </c>
      <c r="B1" s="24" t="s">
        <v>718</v>
      </c>
    </row>
    <row r="2" spans="1:9">
      <c r="A2" s="78"/>
      <c r="B2" s="24"/>
    </row>
    <row r="3" spans="1:9" s="95" customFormat="1" ht="15">
      <c r="A3" s="110" t="s">
        <v>719</v>
      </c>
      <c r="B3" s="111"/>
      <c r="C3" s="204"/>
      <c r="D3" s="205"/>
      <c r="E3" s="204"/>
      <c r="F3" s="206"/>
    </row>
    <row r="4" spans="1:9" s="165" customFormat="1" ht="13.5">
      <c r="A4" s="808" t="s">
        <v>720</v>
      </c>
      <c r="B4" s="809"/>
      <c r="C4" s="809"/>
      <c r="D4" s="809"/>
      <c r="E4" s="809"/>
      <c r="F4" s="810"/>
    </row>
    <row r="5" spans="1:9" s="165" customFormat="1" ht="41.25" customHeight="1">
      <c r="A5" s="806" t="s">
        <v>721</v>
      </c>
      <c r="B5" s="766"/>
      <c r="C5" s="766"/>
      <c r="D5" s="766"/>
      <c r="E5" s="766"/>
      <c r="F5" s="767"/>
    </row>
    <row r="6" spans="1:9" s="165" customFormat="1" ht="15" customHeight="1">
      <c r="A6" s="806" t="s">
        <v>722</v>
      </c>
      <c r="B6" s="811"/>
      <c r="C6" s="811"/>
      <c r="D6" s="811"/>
      <c r="E6" s="811"/>
      <c r="F6" s="812"/>
    </row>
    <row r="7" spans="1:9" s="165" customFormat="1" ht="44.25" customHeight="1">
      <c r="A7" s="806" t="s">
        <v>723</v>
      </c>
      <c r="B7" s="766"/>
      <c r="C7" s="766"/>
      <c r="D7" s="766"/>
      <c r="E7" s="766"/>
      <c r="F7" s="767"/>
    </row>
    <row r="8" spans="1:9" s="165" customFormat="1" ht="15" customHeight="1">
      <c r="A8" s="806" t="s">
        <v>724</v>
      </c>
      <c r="B8" s="766"/>
      <c r="C8" s="766"/>
      <c r="D8" s="766"/>
      <c r="E8" s="766"/>
      <c r="F8" s="767"/>
    </row>
    <row r="9" spans="1:9" s="165" customFormat="1" ht="12.75" customHeight="1">
      <c r="A9" s="807" t="s">
        <v>725</v>
      </c>
      <c r="B9" s="762"/>
      <c r="C9" s="762"/>
      <c r="D9" s="762"/>
      <c r="E9" s="762"/>
      <c r="F9" s="763"/>
    </row>
    <row r="10" spans="1:9">
      <c r="A10" s="78"/>
      <c r="B10" s="24"/>
    </row>
    <row r="12" spans="1:9" s="24" customFormat="1" ht="17.25" thickBot="1">
      <c r="A12" s="80"/>
      <c r="B12" s="81" t="s">
        <v>108</v>
      </c>
      <c r="C12" s="82" t="s">
        <v>211</v>
      </c>
      <c r="D12" s="82" t="s">
        <v>109</v>
      </c>
      <c r="E12" s="82" t="s">
        <v>110</v>
      </c>
      <c r="F12" s="82" t="s">
        <v>111</v>
      </c>
      <c r="H12" s="24" t="s">
        <v>2375</v>
      </c>
      <c r="I12" s="24" t="s">
        <v>2376</v>
      </c>
    </row>
    <row r="13" spans="1:9" ht="17.25" thickTop="1"/>
    <row r="14" spans="1:9" ht="159" customHeight="1">
      <c r="A14" s="83" t="s">
        <v>726</v>
      </c>
      <c r="B14" s="46" t="s">
        <v>727</v>
      </c>
      <c r="C14" s="84" t="s">
        <v>113</v>
      </c>
      <c r="D14" s="85">
        <v>25.69</v>
      </c>
      <c r="E14" s="832">
        <v>0</v>
      </c>
      <c r="F14" s="86">
        <f>E14*D14</f>
        <v>0</v>
      </c>
      <c r="H14" s="48"/>
      <c r="I14" s="622">
        <f>F14</f>
        <v>0</v>
      </c>
    </row>
    <row r="15" spans="1:9">
      <c r="E15" s="849"/>
      <c r="H15" s="48"/>
      <c r="I15" s="48"/>
    </row>
    <row r="16" spans="1:9" s="87" customFormat="1" ht="73.5" customHeight="1">
      <c r="A16" s="521" t="s">
        <v>728</v>
      </c>
      <c r="B16" s="522" t="s">
        <v>729</v>
      </c>
      <c r="C16" s="523" t="s">
        <v>113</v>
      </c>
      <c r="D16" s="524">
        <v>172.49</v>
      </c>
      <c r="E16" s="833">
        <v>0</v>
      </c>
      <c r="F16" s="525">
        <f>E16*D16</f>
        <v>0</v>
      </c>
      <c r="G16" s="551">
        <v>0.75</v>
      </c>
      <c r="H16" s="621">
        <f>F16*0.75</f>
        <v>0</v>
      </c>
      <c r="I16" s="621">
        <f>F16*0.25</f>
        <v>0</v>
      </c>
    </row>
    <row r="17" spans="1:9" s="87" customFormat="1" ht="16.5" customHeight="1">
      <c r="A17" s="48"/>
      <c r="C17" s="88"/>
      <c r="D17" s="88"/>
      <c r="E17" s="836"/>
      <c r="F17" s="88"/>
      <c r="H17" s="88"/>
      <c r="I17" s="88"/>
    </row>
    <row r="18" spans="1:9" s="87" customFormat="1" ht="67.5" customHeight="1">
      <c r="A18" s="83" t="s">
        <v>730</v>
      </c>
      <c r="B18" s="46" t="s">
        <v>731</v>
      </c>
      <c r="C18" s="84" t="s">
        <v>113</v>
      </c>
      <c r="D18" s="85">
        <v>486.33</v>
      </c>
      <c r="E18" s="832">
        <v>0</v>
      </c>
      <c r="F18" s="86">
        <f>E18*D18</f>
        <v>0</v>
      </c>
      <c r="H18" s="88"/>
      <c r="I18" s="621">
        <f>F18</f>
        <v>0</v>
      </c>
    </row>
    <row r="19" spans="1:9" ht="17.25" thickBot="1">
      <c r="E19" s="849"/>
      <c r="H19" s="48"/>
      <c r="I19" s="48"/>
    </row>
    <row r="20" spans="1:9" s="24" customFormat="1" ht="17.25" thickBot="1">
      <c r="A20" s="90"/>
      <c r="B20" s="91" t="s">
        <v>732</v>
      </c>
      <c r="C20" s="92"/>
      <c r="D20" s="93"/>
      <c r="E20" s="94"/>
      <c r="F20" s="94">
        <f>SUM(F14:F19)</f>
        <v>0</v>
      </c>
      <c r="H20" s="624">
        <f>SUM(H14:H19)</f>
        <v>0</v>
      </c>
      <c r="I20" s="624">
        <f>SUM(I14:I19)</f>
        <v>0</v>
      </c>
    </row>
    <row r="21" spans="1:9" ht="17.25" thickTop="1"/>
    <row r="22" spans="1:9" ht="15.75" customHeight="1"/>
  </sheetData>
  <sheetProtection algorithmName="SHA-512" hashValue="Iu4Qkkc2HRgQw1oZTfVyEr6WMTmxee0i3LQ8wCni+ymmaEaucDSl2BUQeq1s79/jmPSVudYXkMaOpfygN1CySA==" saltValue="RisBrbQCbSNb8q7+Hl4YKw==" spinCount="100000" sheet="1"/>
  <mergeCells count="6">
    <mergeCell ref="A9:F9"/>
    <mergeCell ref="A4:F4"/>
    <mergeCell ref="A5:F5"/>
    <mergeCell ref="A6:F6"/>
    <mergeCell ref="A7:F7"/>
    <mergeCell ref="A8:F8"/>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B/7.0 KERAMIČARSKA DELA</oddHeader>
    <oddFooter>&amp;LRekonstrukcija - OBSTOJEČI OBJEKT&amp;R&amp;P</oddFooter>
  </headerFooter>
  <colBreaks count="1" manualBreakCount="1">
    <brk id="6" max="19"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EEDC7-E5BE-45EB-A0A5-E10D74C6E9B8}">
  <sheetPr>
    <tabColor rgb="FFFFFF00"/>
  </sheetPr>
  <dimension ref="A1:F23"/>
  <sheetViews>
    <sheetView view="pageBreakPreview" zoomScaleSheetLayoutView="100" workbookViewId="0">
      <selection activeCell="B13" sqref="B13"/>
    </sheetView>
  </sheetViews>
  <sheetFormatPr defaultRowHeight="16.5"/>
  <cols>
    <col min="1" max="1" width="7.140625" style="48" customWidth="1"/>
    <col min="2" max="2" width="39.42578125" style="1" customWidth="1"/>
    <col min="3" max="3" width="8.28515625" style="1" customWidth="1"/>
    <col min="4" max="4" width="10.42578125" style="1" customWidth="1"/>
    <col min="5" max="5" width="12.5703125" style="1" customWidth="1"/>
    <col min="6" max="6" width="12.425781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0.42578125" style="1" customWidth="1"/>
    <col min="261" max="261" width="12.5703125" style="1" customWidth="1"/>
    <col min="262" max="262" width="12.42578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0.42578125" style="1" customWidth="1"/>
    <col min="517" max="517" width="12.5703125" style="1" customWidth="1"/>
    <col min="518" max="518" width="12.42578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0.42578125" style="1" customWidth="1"/>
    <col min="773" max="773" width="12.5703125" style="1" customWidth="1"/>
    <col min="774" max="774" width="12.42578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0.42578125" style="1" customWidth="1"/>
    <col min="1029" max="1029" width="12.5703125" style="1" customWidth="1"/>
    <col min="1030" max="1030" width="12.42578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0.42578125" style="1" customWidth="1"/>
    <col min="1285" max="1285" width="12.5703125" style="1" customWidth="1"/>
    <col min="1286" max="1286" width="12.42578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0.42578125" style="1" customWidth="1"/>
    <col min="1541" max="1541" width="12.5703125" style="1" customWidth="1"/>
    <col min="1542" max="1542" width="12.42578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0.42578125" style="1" customWidth="1"/>
    <col min="1797" max="1797" width="12.5703125" style="1" customWidth="1"/>
    <col min="1798" max="1798" width="12.42578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0.42578125" style="1" customWidth="1"/>
    <col min="2053" max="2053" width="12.5703125" style="1" customWidth="1"/>
    <col min="2054" max="2054" width="12.42578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0.42578125" style="1" customWidth="1"/>
    <col min="2309" max="2309" width="12.5703125" style="1" customWidth="1"/>
    <col min="2310" max="2310" width="12.42578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0.42578125" style="1" customWidth="1"/>
    <col min="2565" max="2565" width="12.5703125" style="1" customWidth="1"/>
    <col min="2566" max="2566" width="12.42578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0.42578125" style="1" customWidth="1"/>
    <col min="2821" max="2821" width="12.5703125" style="1" customWidth="1"/>
    <col min="2822" max="2822" width="12.42578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0.42578125" style="1" customWidth="1"/>
    <col min="3077" max="3077" width="12.5703125" style="1" customWidth="1"/>
    <col min="3078" max="3078" width="12.42578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0.42578125" style="1" customWidth="1"/>
    <col min="3333" max="3333" width="12.5703125" style="1" customWidth="1"/>
    <col min="3334" max="3334" width="12.42578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0.42578125" style="1" customWidth="1"/>
    <col min="3589" max="3589" width="12.5703125" style="1" customWidth="1"/>
    <col min="3590" max="3590" width="12.42578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0.42578125" style="1" customWidth="1"/>
    <col min="3845" max="3845" width="12.5703125" style="1" customWidth="1"/>
    <col min="3846" max="3846" width="12.42578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0.42578125" style="1" customWidth="1"/>
    <col min="4101" max="4101" width="12.5703125" style="1" customWidth="1"/>
    <col min="4102" max="4102" width="12.42578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0.42578125" style="1" customWidth="1"/>
    <col min="4357" max="4357" width="12.5703125" style="1" customWidth="1"/>
    <col min="4358" max="4358" width="12.42578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0.42578125" style="1" customWidth="1"/>
    <col min="4613" max="4613" width="12.5703125" style="1" customWidth="1"/>
    <col min="4614" max="4614" width="12.42578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0.42578125" style="1" customWidth="1"/>
    <col min="4869" max="4869" width="12.5703125" style="1" customWidth="1"/>
    <col min="4870" max="4870" width="12.42578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0.42578125" style="1" customWidth="1"/>
    <col min="5125" max="5125" width="12.5703125" style="1" customWidth="1"/>
    <col min="5126" max="5126" width="12.42578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0.42578125" style="1" customWidth="1"/>
    <col min="5381" max="5381" width="12.5703125" style="1" customWidth="1"/>
    <col min="5382" max="5382" width="12.42578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0.42578125" style="1" customWidth="1"/>
    <col min="5637" max="5637" width="12.5703125" style="1" customWidth="1"/>
    <col min="5638" max="5638" width="12.42578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0.42578125" style="1" customWidth="1"/>
    <col min="5893" max="5893" width="12.5703125" style="1" customWidth="1"/>
    <col min="5894" max="5894" width="12.42578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0.42578125" style="1" customWidth="1"/>
    <col min="6149" max="6149" width="12.5703125" style="1" customWidth="1"/>
    <col min="6150" max="6150" width="12.42578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0.42578125" style="1" customWidth="1"/>
    <col min="6405" max="6405" width="12.5703125" style="1" customWidth="1"/>
    <col min="6406" max="6406" width="12.42578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0.42578125" style="1" customWidth="1"/>
    <col min="6661" max="6661" width="12.5703125" style="1" customWidth="1"/>
    <col min="6662" max="6662" width="12.42578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0.42578125" style="1" customWidth="1"/>
    <col min="6917" max="6917" width="12.5703125" style="1" customWidth="1"/>
    <col min="6918" max="6918" width="12.42578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0.42578125" style="1" customWidth="1"/>
    <col min="7173" max="7173" width="12.5703125" style="1" customWidth="1"/>
    <col min="7174" max="7174" width="12.42578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0.42578125" style="1" customWidth="1"/>
    <col min="7429" max="7429" width="12.5703125" style="1" customWidth="1"/>
    <col min="7430" max="7430" width="12.42578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0.42578125" style="1" customWidth="1"/>
    <col min="7685" max="7685" width="12.5703125" style="1" customWidth="1"/>
    <col min="7686" max="7686" width="12.42578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0.42578125" style="1" customWidth="1"/>
    <col min="7941" max="7941" width="12.5703125" style="1" customWidth="1"/>
    <col min="7942" max="7942" width="12.42578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0.42578125" style="1" customWidth="1"/>
    <col min="8197" max="8197" width="12.5703125" style="1" customWidth="1"/>
    <col min="8198" max="8198" width="12.42578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0.42578125" style="1" customWidth="1"/>
    <col min="8453" max="8453" width="12.5703125" style="1" customWidth="1"/>
    <col min="8454" max="8454" width="12.42578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0.42578125" style="1" customWidth="1"/>
    <col min="8709" max="8709" width="12.5703125" style="1" customWidth="1"/>
    <col min="8710" max="8710" width="12.42578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0.42578125" style="1" customWidth="1"/>
    <col min="8965" max="8965" width="12.5703125" style="1" customWidth="1"/>
    <col min="8966" max="8966" width="12.42578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0.42578125" style="1" customWidth="1"/>
    <col min="9221" max="9221" width="12.5703125" style="1" customWidth="1"/>
    <col min="9222" max="9222" width="12.42578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0.42578125" style="1" customWidth="1"/>
    <col min="9477" max="9477" width="12.5703125" style="1" customWidth="1"/>
    <col min="9478" max="9478" width="12.42578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0.42578125" style="1" customWidth="1"/>
    <col min="9733" max="9733" width="12.5703125" style="1" customWidth="1"/>
    <col min="9734" max="9734" width="12.42578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0.42578125" style="1" customWidth="1"/>
    <col min="9989" max="9989" width="12.5703125" style="1" customWidth="1"/>
    <col min="9990" max="9990" width="12.42578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0.42578125" style="1" customWidth="1"/>
    <col min="10245" max="10245" width="12.5703125" style="1" customWidth="1"/>
    <col min="10246" max="10246" width="12.42578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0.42578125" style="1" customWidth="1"/>
    <col min="10501" max="10501" width="12.5703125" style="1" customWidth="1"/>
    <col min="10502" max="10502" width="12.42578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0.42578125" style="1" customWidth="1"/>
    <col min="10757" max="10757" width="12.5703125" style="1" customWidth="1"/>
    <col min="10758" max="10758" width="12.42578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0.42578125" style="1" customWidth="1"/>
    <col min="11013" max="11013" width="12.5703125" style="1" customWidth="1"/>
    <col min="11014" max="11014" width="12.42578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0.42578125" style="1" customWidth="1"/>
    <col min="11269" max="11269" width="12.5703125" style="1" customWidth="1"/>
    <col min="11270" max="11270" width="12.42578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0.42578125" style="1" customWidth="1"/>
    <col min="11525" max="11525" width="12.5703125" style="1" customWidth="1"/>
    <col min="11526" max="11526" width="12.42578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0.42578125" style="1" customWidth="1"/>
    <col min="11781" max="11781" width="12.5703125" style="1" customWidth="1"/>
    <col min="11782" max="11782" width="12.42578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0.42578125" style="1" customWidth="1"/>
    <col min="12037" max="12037" width="12.5703125" style="1" customWidth="1"/>
    <col min="12038" max="12038" width="12.42578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0.42578125" style="1" customWidth="1"/>
    <col min="12293" max="12293" width="12.5703125" style="1" customWidth="1"/>
    <col min="12294" max="12294" width="12.42578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0.42578125" style="1" customWidth="1"/>
    <col min="12549" max="12549" width="12.5703125" style="1" customWidth="1"/>
    <col min="12550" max="12550" width="12.42578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0.42578125" style="1" customWidth="1"/>
    <col min="12805" max="12805" width="12.5703125" style="1" customWidth="1"/>
    <col min="12806" max="12806" width="12.42578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0.42578125" style="1" customWidth="1"/>
    <col min="13061" max="13061" width="12.5703125" style="1" customWidth="1"/>
    <col min="13062" max="13062" width="12.42578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0.42578125" style="1" customWidth="1"/>
    <col min="13317" max="13317" width="12.5703125" style="1" customWidth="1"/>
    <col min="13318" max="13318" width="12.42578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0.42578125" style="1" customWidth="1"/>
    <col min="13573" max="13573" width="12.5703125" style="1" customWidth="1"/>
    <col min="13574" max="13574" width="12.42578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0.42578125" style="1" customWidth="1"/>
    <col min="13829" max="13829" width="12.5703125" style="1" customWidth="1"/>
    <col min="13830" max="13830" width="12.42578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0.42578125" style="1" customWidth="1"/>
    <col min="14085" max="14085" width="12.5703125" style="1" customWidth="1"/>
    <col min="14086" max="14086" width="12.42578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0.42578125" style="1" customWidth="1"/>
    <col min="14341" max="14341" width="12.5703125" style="1" customWidth="1"/>
    <col min="14342" max="14342" width="12.42578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0.42578125" style="1" customWidth="1"/>
    <col min="14597" max="14597" width="12.5703125" style="1" customWidth="1"/>
    <col min="14598" max="14598" width="12.42578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0.42578125" style="1" customWidth="1"/>
    <col min="14853" max="14853" width="12.5703125" style="1" customWidth="1"/>
    <col min="14854" max="14854" width="12.42578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0.42578125" style="1" customWidth="1"/>
    <col min="15109" max="15109" width="12.5703125" style="1" customWidth="1"/>
    <col min="15110" max="15110" width="12.42578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0.42578125" style="1" customWidth="1"/>
    <col min="15365" max="15365" width="12.5703125" style="1" customWidth="1"/>
    <col min="15366" max="15366" width="12.42578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0.42578125" style="1" customWidth="1"/>
    <col min="15621" max="15621" width="12.5703125" style="1" customWidth="1"/>
    <col min="15622" max="15622" width="12.42578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0.42578125" style="1" customWidth="1"/>
    <col min="15877" max="15877" width="12.5703125" style="1" customWidth="1"/>
    <col min="15878" max="15878" width="12.42578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0.42578125" style="1" customWidth="1"/>
    <col min="16133" max="16133" width="12.5703125" style="1" customWidth="1"/>
    <col min="16134" max="16134" width="12.42578125" style="1" customWidth="1"/>
    <col min="16135" max="16139" width="9.140625" style="1"/>
    <col min="16140" max="16140" width="7.140625" style="1" customWidth="1"/>
    <col min="16141" max="16384" width="9.140625" style="1"/>
  </cols>
  <sheetData>
    <row r="1" spans="1:6">
      <c r="A1" s="78" t="s">
        <v>733</v>
      </c>
      <c r="B1" s="24" t="s">
        <v>734</v>
      </c>
    </row>
    <row r="2" spans="1:6">
      <c r="A2" s="78"/>
      <c r="B2" s="24"/>
    </row>
    <row r="3" spans="1:6" s="207" customFormat="1" ht="15">
      <c r="A3" s="110" t="s">
        <v>735</v>
      </c>
      <c r="B3" s="111"/>
      <c r="C3" s="112"/>
      <c r="D3" s="113"/>
      <c r="E3" s="112"/>
      <c r="F3" s="114"/>
    </row>
    <row r="4" spans="1:6" s="96" customFormat="1" ht="13.5" customHeight="1">
      <c r="A4" s="768" t="s">
        <v>736</v>
      </c>
      <c r="B4" s="747"/>
      <c r="C4" s="747"/>
      <c r="D4" s="747"/>
      <c r="E4" s="747"/>
      <c r="F4" s="748"/>
    </row>
    <row r="5" spans="1:6" s="165" customFormat="1" ht="41.25" customHeight="1">
      <c r="A5" s="749" t="s">
        <v>737</v>
      </c>
      <c r="B5" s="782"/>
      <c r="C5" s="782"/>
      <c r="D5" s="782"/>
      <c r="E5" s="782"/>
      <c r="F5" s="783"/>
    </row>
    <row r="6" spans="1:6" s="165" customFormat="1" ht="15.75" customHeight="1">
      <c r="A6" s="806" t="s">
        <v>738</v>
      </c>
      <c r="B6" s="766"/>
      <c r="C6" s="766"/>
      <c r="D6" s="766"/>
      <c r="E6" s="766"/>
      <c r="F6" s="767"/>
    </row>
    <row r="7" spans="1:6" s="165" customFormat="1" ht="29.25" customHeight="1">
      <c r="A7" s="806" t="s">
        <v>739</v>
      </c>
      <c r="B7" s="766"/>
      <c r="C7" s="766"/>
      <c r="D7" s="766"/>
      <c r="E7" s="766"/>
      <c r="F7" s="767"/>
    </row>
    <row r="8" spans="1:6" s="165" customFormat="1" ht="27.75" customHeight="1">
      <c r="A8" s="807" t="s">
        <v>740</v>
      </c>
      <c r="B8" s="762"/>
      <c r="C8" s="762"/>
      <c r="D8" s="762"/>
      <c r="E8" s="762"/>
      <c r="F8" s="763"/>
    </row>
    <row r="9" spans="1:6">
      <c r="A9" s="78"/>
      <c r="B9" s="24"/>
    </row>
    <row r="10" spans="1:6" ht="10.5" customHeight="1"/>
    <row r="11" spans="1:6" s="24" customFormat="1" ht="17.25" thickBot="1">
      <c r="A11" s="80"/>
      <c r="B11" s="81" t="s">
        <v>108</v>
      </c>
      <c r="C11" s="101" t="s">
        <v>211</v>
      </c>
      <c r="D11" s="101" t="s">
        <v>109</v>
      </c>
      <c r="E11" s="101" t="s">
        <v>110</v>
      </c>
      <c r="F11" s="101" t="s">
        <v>111</v>
      </c>
    </row>
    <row r="12" spans="1:6" ht="17.25" thickTop="1"/>
    <row r="13" spans="1:6" s="87" customFormat="1" ht="71.25" customHeight="1">
      <c r="A13" s="83" t="s">
        <v>741</v>
      </c>
      <c r="B13" s="46" t="s">
        <v>742</v>
      </c>
      <c r="C13" s="84" t="s">
        <v>113</v>
      </c>
      <c r="D13" s="85">
        <v>208.7</v>
      </c>
      <c r="E13" s="832">
        <v>0</v>
      </c>
      <c r="F13" s="86">
        <f>E13*D13</f>
        <v>0</v>
      </c>
    </row>
    <row r="14" spans="1:6" s="87" customFormat="1">
      <c r="A14" s="48"/>
      <c r="B14" s="46"/>
      <c r="C14" s="84"/>
      <c r="D14" s="85"/>
      <c r="E14" s="832"/>
      <c r="F14" s="86"/>
    </row>
    <row r="15" spans="1:6" s="87" customFormat="1" ht="80.25" customHeight="1">
      <c r="A15" s="83" t="s">
        <v>743</v>
      </c>
      <c r="B15" s="46" t="s">
        <v>744</v>
      </c>
      <c r="C15" s="84" t="s">
        <v>113</v>
      </c>
      <c r="D15" s="85">
        <v>2893.85</v>
      </c>
      <c r="E15" s="832">
        <v>0</v>
      </c>
      <c r="F15" s="86">
        <f>E15*D15</f>
        <v>0</v>
      </c>
    </row>
    <row r="16" spans="1:6" s="87" customFormat="1">
      <c r="A16" s="48"/>
      <c r="B16" s="46"/>
      <c r="C16" s="84"/>
      <c r="D16" s="85"/>
      <c r="E16" s="832"/>
      <c r="F16" s="86"/>
    </row>
    <row r="17" spans="1:6" s="87" customFormat="1" ht="80.25" customHeight="1">
      <c r="A17" s="83" t="s">
        <v>745</v>
      </c>
      <c r="B17" s="46" t="s">
        <v>746</v>
      </c>
      <c r="C17" s="84" t="s">
        <v>113</v>
      </c>
      <c r="D17" s="85">
        <v>801.19</v>
      </c>
      <c r="E17" s="832">
        <v>0</v>
      </c>
      <c r="F17" s="86">
        <f>E17*D17</f>
        <v>0</v>
      </c>
    </row>
    <row r="18" spans="1:6" s="87" customFormat="1">
      <c r="A18" s="48"/>
      <c r="B18" s="46"/>
      <c r="C18" s="84"/>
      <c r="D18" s="85"/>
      <c r="E18" s="832"/>
      <c r="F18" s="86"/>
    </row>
    <row r="19" spans="1:6" s="87" customFormat="1" ht="84" customHeight="1">
      <c r="A19" s="83" t="s">
        <v>747</v>
      </c>
      <c r="B19" s="46" t="s">
        <v>748</v>
      </c>
      <c r="C19" s="84" t="s">
        <v>113</v>
      </c>
      <c r="D19" s="85">
        <v>72.59</v>
      </c>
      <c r="E19" s="832">
        <v>0</v>
      </c>
      <c r="F19" s="86">
        <f>E19*D19</f>
        <v>0</v>
      </c>
    </row>
    <row r="20" spans="1:6" s="87" customFormat="1">
      <c r="A20" s="48"/>
      <c r="B20" s="46"/>
      <c r="C20" s="84"/>
      <c r="D20" s="85"/>
      <c r="E20" s="832"/>
      <c r="F20" s="86"/>
    </row>
    <row r="21" spans="1:6" s="87" customFormat="1" ht="69" customHeight="1">
      <c r="A21" s="83" t="s">
        <v>749</v>
      </c>
      <c r="B21" s="46" t="s">
        <v>750</v>
      </c>
      <c r="C21" s="84" t="s">
        <v>113</v>
      </c>
      <c r="D21" s="85">
        <v>38.5</v>
      </c>
      <c r="E21" s="832">
        <v>0</v>
      </c>
      <c r="F21" s="86">
        <f>E21*D21</f>
        <v>0</v>
      </c>
    </row>
    <row r="22" spans="1:6" ht="17.25" thickBot="1">
      <c r="A22" s="171"/>
      <c r="B22" s="208"/>
      <c r="C22" s="75"/>
      <c r="D22" s="173"/>
      <c r="E22" s="853"/>
      <c r="F22" s="174"/>
    </row>
    <row r="23" spans="1:6" s="24" customFormat="1" ht="17.25" thickBot="1">
      <c r="A23" s="90"/>
      <c r="B23" s="91" t="s">
        <v>751</v>
      </c>
      <c r="C23" s="106"/>
      <c r="D23" s="107"/>
      <c r="E23" s="108"/>
      <c r="F23" s="108">
        <f>SUM(F12:F21)</f>
        <v>0</v>
      </c>
    </row>
  </sheetData>
  <sheetProtection algorithmName="SHA-512" hashValue="W/GPCXf/zXxv2MOYmqw+lm0c+aZA7i6/wZyitPSO31uS1a+n97Qsw/tT/WRODisKuLbEWp+S/Si24rkXu1BPgw==" saltValue="7HdvkIY/qo5LkUOdfVMUoQ==" spinCount="100000" sheet="1"/>
  <mergeCells count="5">
    <mergeCell ref="A4:F4"/>
    <mergeCell ref="A5:F5"/>
    <mergeCell ref="A6:F6"/>
    <mergeCell ref="A7:F7"/>
    <mergeCell ref="A8:F8"/>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B/8.0 SLIKOPLESKARSKA DELA</oddHeader>
    <oddFooter>&amp;LRekonstrukcija - OBSTOJEČI OBJEKT&amp;R&amp;P</oddFoot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120FB-ED39-4D9E-A951-8A848396E062}">
  <dimension ref="A1:I34"/>
  <sheetViews>
    <sheetView showGridLines="0" view="pageBreakPreview" zoomScaleSheetLayoutView="100" workbookViewId="0">
      <selection activeCell="A3" sqref="A3:I3"/>
    </sheetView>
  </sheetViews>
  <sheetFormatPr defaultRowHeight="16.5"/>
  <cols>
    <col min="1" max="1" width="12.42578125" style="48" customWidth="1"/>
    <col min="2" max="2" width="14" style="48" customWidth="1"/>
    <col min="3" max="3" width="9" style="48" customWidth="1"/>
    <col min="4" max="4" width="9.140625" style="48"/>
    <col min="5" max="5" width="6.85546875" style="48" customWidth="1"/>
    <col min="6" max="6" width="9.140625" style="48"/>
    <col min="7" max="8" width="6.42578125" style="48" customWidth="1"/>
    <col min="9" max="9" width="14.140625" style="48" customWidth="1"/>
    <col min="10" max="10" width="9.140625" style="48"/>
    <col min="11" max="11" width="11.5703125" style="48" customWidth="1"/>
    <col min="12" max="256" width="9.140625" style="48"/>
    <col min="257" max="257" width="12.42578125" style="48" customWidth="1"/>
    <col min="258" max="258" width="14" style="48" customWidth="1"/>
    <col min="259" max="259" width="9" style="48" customWidth="1"/>
    <col min="260" max="260" width="9.140625" style="48"/>
    <col min="261" max="261" width="6.85546875" style="48" customWidth="1"/>
    <col min="262" max="262" width="9.140625" style="48"/>
    <col min="263" max="264" width="6.42578125" style="48" customWidth="1"/>
    <col min="265" max="265" width="14.140625" style="48" customWidth="1"/>
    <col min="266" max="266" width="9.140625" style="48"/>
    <col min="267" max="267" width="11.5703125" style="48" customWidth="1"/>
    <col min="268" max="512" width="9.140625" style="48"/>
    <col min="513" max="513" width="12.42578125" style="48" customWidth="1"/>
    <col min="514" max="514" width="14" style="48" customWidth="1"/>
    <col min="515" max="515" width="9" style="48" customWidth="1"/>
    <col min="516" max="516" width="9.140625" style="48"/>
    <col min="517" max="517" width="6.85546875" style="48" customWidth="1"/>
    <col min="518" max="518" width="9.140625" style="48"/>
    <col min="519" max="520" width="6.42578125" style="48" customWidth="1"/>
    <col min="521" max="521" width="14.140625" style="48" customWidth="1"/>
    <col min="522" max="522" width="9.140625" style="48"/>
    <col min="523" max="523" width="11.5703125" style="48" customWidth="1"/>
    <col min="524" max="768" width="9.140625" style="48"/>
    <col min="769" max="769" width="12.42578125" style="48" customWidth="1"/>
    <col min="770" max="770" width="14" style="48" customWidth="1"/>
    <col min="771" max="771" width="9" style="48" customWidth="1"/>
    <col min="772" max="772" width="9.140625" style="48"/>
    <col min="773" max="773" width="6.85546875" style="48" customWidth="1"/>
    <col min="774" max="774" width="9.140625" style="48"/>
    <col min="775" max="776" width="6.42578125" style="48" customWidth="1"/>
    <col min="777" max="777" width="14.140625" style="48" customWidth="1"/>
    <col min="778" max="778" width="9.140625" style="48"/>
    <col min="779" max="779" width="11.5703125" style="48" customWidth="1"/>
    <col min="780" max="1024" width="9.140625" style="48"/>
    <col min="1025" max="1025" width="12.42578125" style="48" customWidth="1"/>
    <col min="1026" max="1026" width="14" style="48" customWidth="1"/>
    <col min="1027" max="1027" width="9" style="48" customWidth="1"/>
    <col min="1028" max="1028" width="9.140625" style="48"/>
    <col min="1029" max="1029" width="6.85546875" style="48" customWidth="1"/>
    <col min="1030" max="1030" width="9.140625" style="48"/>
    <col min="1031" max="1032" width="6.42578125" style="48" customWidth="1"/>
    <col min="1033" max="1033" width="14.140625" style="48" customWidth="1"/>
    <col min="1034" max="1034" width="9.140625" style="48"/>
    <col min="1035" max="1035" width="11.5703125" style="48" customWidth="1"/>
    <col min="1036" max="1280" width="9.140625" style="48"/>
    <col min="1281" max="1281" width="12.42578125" style="48" customWidth="1"/>
    <col min="1282" max="1282" width="14" style="48" customWidth="1"/>
    <col min="1283" max="1283" width="9" style="48" customWidth="1"/>
    <col min="1284" max="1284" width="9.140625" style="48"/>
    <col min="1285" max="1285" width="6.85546875" style="48" customWidth="1"/>
    <col min="1286" max="1286" width="9.140625" style="48"/>
    <col min="1287" max="1288" width="6.42578125" style="48" customWidth="1"/>
    <col min="1289" max="1289" width="14.140625" style="48" customWidth="1"/>
    <col min="1290" max="1290" width="9.140625" style="48"/>
    <col min="1291" max="1291" width="11.5703125" style="48" customWidth="1"/>
    <col min="1292" max="1536" width="9.140625" style="48"/>
    <col min="1537" max="1537" width="12.42578125" style="48" customWidth="1"/>
    <col min="1538" max="1538" width="14" style="48" customWidth="1"/>
    <col min="1539" max="1539" width="9" style="48" customWidth="1"/>
    <col min="1540" max="1540" width="9.140625" style="48"/>
    <col min="1541" max="1541" width="6.85546875" style="48" customWidth="1"/>
    <col min="1542" max="1542" width="9.140625" style="48"/>
    <col min="1543" max="1544" width="6.42578125" style="48" customWidth="1"/>
    <col min="1545" max="1545" width="14.140625" style="48" customWidth="1"/>
    <col min="1546" max="1546" width="9.140625" style="48"/>
    <col min="1547" max="1547" width="11.5703125" style="48" customWidth="1"/>
    <col min="1548" max="1792" width="9.140625" style="48"/>
    <col min="1793" max="1793" width="12.42578125" style="48" customWidth="1"/>
    <col min="1794" max="1794" width="14" style="48" customWidth="1"/>
    <col min="1795" max="1795" width="9" style="48" customWidth="1"/>
    <col min="1796" max="1796" width="9.140625" style="48"/>
    <col min="1797" max="1797" width="6.85546875" style="48" customWidth="1"/>
    <col min="1798" max="1798" width="9.140625" style="48"/>
    <col min="1799" max="1800" width="6.42578125" style="48" customWidth="1"/>
    <col min="1801" max="1801" width="14.140625" style="48" customWidth="1"/>
    <col min="1802" max="1802" width="9.140625" style="48"/>
    <col min="1803" max="1803" width="11.5703125" style="48" customWidth="1"/>
    <col min="1804" max="2048" width="9.140625" style="48"/>
    <col min="2049" max="2049" width="12.42578125" style="48" customWidth="1"/>
    <col min="2050" max="2050" width="14" style="48" customWidth="1"/>
    <col min="2051" max="2051" width="9" style="48" customWidth="1"/>
    <col min="2052" max="2052" width="9.140625" style="48"/>
    <col min="2053" max="2053" width="6.85546875" style="48" customWidth="1"/>
    <col min="2054" max="2054" width="9.140625" style="48"/>
    <col min="2055" max="2056" width="6.42578125" style="48" customWidth="1"/>
    <col min="2057" max="2057" width="14.140625" style="48" customWidth="1"/>
    <col min="2058" max="2058" width="9.140625" style="48"/>
    <col min="2059" max="2059" width="11.5703125" style="48" customWidth="1"/>
    <col min="2060" max="2304" width="9.140625" style="48"/>
    <col min="2305" max="2305" width="12.42578125" style="48" customWidth="1"/>
    <col min="2306" max="2306" width="14" style="48" customWidth="1"/>
    <col min="2307" max="2307" width="9" style="48" customWidth="1"/>
    <col min="2308" max="2308" width="9.140625" style="48"/>
    <col min="2309" max="2309" width="6.85546875" style="48" customWidth="1"/>
    <col min="2310" max="2310" width="9.140625" style="48"/>
    <col min="2311" max="2312" width="6.42578125" style="48" customWidth="1"/>
    <col min="2313" max="2313" width="14.140625" style="48" customWidth="1"/>
    <col min="2314" max="2314" width="9.140625" style="48"/>
    <col min="2315" max="2315" width="11.5703125" style="48" customWidth="1"/>
    <col min="2316" max="2560" width="9.140625" style="48"/>
    <col min="2561" max="2561" width="12.42578125" style="48" customWidth="1"/>
    <col min="2562" max="2562" width="14" style="48" customWidth="1"/>
    <col min="2563" max="2563" width="9" style="48" customWidth="1"/>
    <col min="2564" max="2564" width="9.140625" style="48"/>
    <col min="2565" max="2565" width="6.85546875" style="48" customWidth="1"/>
    <col min="2566" max="2566" width="9.140625" style="48"/>
    <col min="2567" max="2568" width="6.42578125" style="48" customWidth="1"/>
    <col min="2569" max="2569" width="14.140625" style="48" customWidth="1"/>
    <col min="2570" max="2570" width="9.140625" style="48"/>
    <col min="2571" max="2571" width="11.5703125" style="48" customWidth="1"/>
    <col min="2572" max="2816" width="9.140625" style="48"/>
    <col min="2817" max="2817" width="12.42578125" style="48" customWidth="1"/>
    <col min="2818" max="2818" width="14" style="48" customWidth="1"/>
    <col min="2819" max="2819" width="9" style="48" customWidth="1"/>
    <col min="2820" max="2820" width="9.140625" style="48"/>
    <col min="2821" max="2821" width="6.85546875" style="48" customWidth="1"/>
    <col min="2822" max="2822" width="9.140625" style="48"/>
    <col min="2823" max="2824" width="6.42578125" style="48" customWidth="1"/>
    <col min="2825" max="2825" width="14.140625" style="48" customWidth="1"/>
    <col min="2826" max="2826" width="9.140625" style="48"/>
    <col min="2827" max="2827" width="11.5703125" style="48" customWidth="1"/>
    <col min="2828" max="3072" width="9.140625" style="48"/>
    <col min="3073" max="3073" width="12.42578125" style="48" customWidth="1"/>
    <col min="3074" max="3074" width="14" style="48" customWidth="1"/>
    <col min="3075" max="3075" width="9" style="48" customWidth="1"/>
    <col min="3076" max="3076" width="9.140625" style="48"/>
    <col min="3077" max="3077" width="6.85546875" style="48" customWidth="1"/>
    <col min="3078" max="3078" width="9.140625" style="48"/>
    <col min="3079" max="3080" width="6.42578125" style="48" customWidth="1"/>
    <col min="3081" max="3081" width="14.140625" style="48" customWidth="1"/>
    <col min="3082" max="3082" width="9.140625" style="48"/>
    <col min="3083" max="3083" width="11.5703125" style="48" customWidth="1"/>
    <col min="3084" max="3328" width="9.140625" style="48"/>
    <col min="3329" max="3329" width="12.42578125" style="48" customWidth="1"/>
    <col min="3330" max="3330" width="14" style="48" customWidth="1"/>
    <col min="3331" max="3331" width="9" style="48" customWidth="1"/>
    <col min="3332" max="3332" width="9.140625" style="48"/>
    <col min="3333" max="3333" width="6.85546875" style="48" customWidth="1"/>
    <col min="3334" max="3334" width="9.140625" style="48"/>
    <col min="3335" max="3336" width="6.42578125" style="48" customWidth="1"/>
    <col min="3337" max="3337" width="14.140625" style="48" customWidth="1"/>
    <col min="3338" max="3338" width="9.140625" style="48"/>
    <col min="3339" max="3339" width="11.5703125" style="48" customWidth="1"/>
    <col min="3340" max="3584" width="9.140625" style="48"/>
    <col min="3585" max="3585" width="12.42578125" style="48" customWidth="1"/>
    <col min="3586" max="3586" width="14" style="48" customWidth="1"/>
    <col min="3587" max="3587" width="9" style="48" customWidth="1"/>
    <col min="3588" max="3588" width="9.140625" style="48"/>
    <col min="3589" max="3589" width="6.85546875" style="48" customWidth="1"/>
    <col min="3590" max="3590" width="9.140625" style="48"/>
    <col min="3591" max="3592" width="6.42578125" style="48" customWidth="1"/>
    <col min="3593" max="3593" width="14.140625" style="48" customWidth="1"/>
    <col min="3594" max="3594" width="9.140625" style="48"/>
    <col min="3595" max="3595" width="11.5703125" style="48" customWidth="1"/>
    <col min="3596" max="3840" width="9.140625" style="48"/>
    <col min="3841" max="3841" width="12.42578125" style="48" customWidth="1"/>
    <col min="3842" max="3842" width="14" style="48" customWidth="1"/>
    <col min="3843" max="3843" width="9" style="48" customWidth="1"/>
    <col min="3844" max="3844" width="9.140625" style="48"/>
    <col min="3845" max="3845" width="6.85546875" style="48" customWidth="1"/>
    <col min="3846" max="3846" width="9.140625" style="48"/>
    <col min="3847" max="3848" width="6.42578125" style="48" customWidth="1"/>
    <col min="3849" max="3849" width="14.140625" style="48" customWidth="1"/>
    <col min="3850" max="3850" width="9.140625" style="48"/>
    <col min="3851" max="3851" width="11.5703125" style="48" customWidth="1"/>
    <col min="3852" max="4096" width="9.140625" style="48"/>
    <col min="4097" max="4097" width="12.42578125" style="48" customWidth="1"/>
    <col min="4098" max="4098" width="14" style="48" customWidth="1"/>
    <col min="4099" max="4099" width="9" style="48" customWidth="1"/>
    <col min="4100" max="4100" width="9.140625" style="48"/>
    <col min="4101" max="4101" width="6.85546875" style="48" customWidth="1"/>
    <col min="4102" max="4102" width="9.140625" style="48"/>
    <col min="4103" max="4104" width="6.42578125" style="48" customWidth="1"/>
    <col min="4105" max="4105" width="14.140625" style="48" customWidth="1"/>
    <col min="4106" max="4106" width="9.140625" style="48"/>
    <col min="4107" max="4107" width="11.5703125" style="48" customWidth="1"/>
    <col min="4108" max="4352" width="9.140625" style="48"/>
    <col min="4353" max="4353" width="12.42578125" style="48" customWidth="1"/>
    <col min="4354" max="4354" width="14" style="48" customWidth="1"/>
    <col min="4355" max="4355" width="9" style="48" customWidth="1"/>
    <col min="4356" max="4356" width="9.140625" style="48"/>
    <col min="4357" max="4357" width="6.85546875" style="48" customWidth="1"/>
    <col min="4358" max="4358" width="9.140625" style="48"/>
    <col min="4359" max="4360" width="6.42578125" style="48" customWidth="1"/>
    <col min="4361" max="4361" width="14.140625" style="48" customWidth="1"/>
    <col min="4362" max="4362" width="9.140625" style="48"/>
    <col min="4363" max="4363" width="11.5703125" style="48" customWidth="1"/>
    <col min="4364" max="4608" width="9.140625" style="48"/>
    <col min="4609" max="4609" width="12.42578125" style="48" customWidth="1"/>
    <col min="4610" max="4610" width="14" style="48" customWidth="1"/>
    <col min="4611" max="4611" width="9" style="48" customWidth="1"/>
    <col min="4612" max="4612" width="9.140625" style="48"/>
    <col min="4613" max="4613" width="6.85546875" style="48" customWidth="1"/>
    <col min="4614" max="4614" width="9.140625" style="48"/>
    <col min="4615" max="4616" width="6.42578125" style="48" customWidth="1"/>
    <col min="4617" max="4617" width="14.140625" style="48" customWidth="1"/>
    <col min="4618" max="4618" width="9.140625" style="48"/>
    <col min="4619" max="4619" width="11.5703125" style="48" customWidth="1"/>
    <col min="4620" max="4864" width="9.140625" style="48"/>
    <col min="4865" max="4865" width="12.42578125" style="48" customWidth="1"/>
    <col min="4866" max="4866" width="14" style="48" customWidth="1"/>
    <col min="4867" max="4867" width="9" style="48" customWidth="1"/>
    <col min="4868" max="4868" width="9.140625" style="48"/>
    <col min="4869" max="4869" width="6.85546875" style="48" customWidth="1"/>
    <col min="4870" max="4870" width="9.140625" style="48"/>
    <col min="4871" max="4872" width="6.42578125" style="48" customWidth="1"/>
    <col min="4873" max="4873" width="14.140625" style="48" customWidth="1"/>
    <col min="4874" max="4874" width="9.140625" style="48"/>
    <col min="4875" max="4875" width="11.5703125" style="48" customWidth="1"/>
    <col min="4876" max="5120" width="9.140625" style="48"/>
    <col min="5121" max="5121" width="12.42578125" style="48" customWidth="1"/>
    <col min="5122" max="5122" width="14" style="48" customWidth="1"/>
    <col min="5123" max="5123" width="9" style="48" customWidth="1"/>
    <col min="5124" max="5124" width="9.140625" style="48"/>
    <col min="5125" max="5125" width="6.85546875" style="48" customWidth="1"/>
    <col min="5126" max="5126" width="9.140625" style="48"/>
    <col min="5127" max="5128" width="6.42578125" style="48" customWidth="1"/>
    <col min="5129" max="5129" width="14.140625" style="48" customWidth="1"/>
    <col min="5130" max="5130" width="9.140625" style="48"/>
    <col min="5131" max="5131" width="11.5703125" style="48" customWidth="1"/>
    <col min="5132" max="5376" width="9.140625" style="48"/>
    <col min="5377" max="5377" width="12.42578125" style="48" customWidth="1"/>
    <col min="5378" max="5378" width="14" style="48" customWidth="1"/>
    <col min="5379" max="5379" width="9" style="48" customWidth="1"/>
    <col min="5380" max="5380" width="9.140625" style="48"/>
    <col min="5381" max="5381" width="6.85546875" style="48" customWidth="1"/>
    <col min="5382" max="5382" width="9.140625" style="48"/>
    <col min="5383" max="5384" width="6.42578125" style="48" customWidth="1"/>
    <col min="5385" max="5385" width="14.140625" style="48" customWidth="1"/>
    <col min="5386" max="5386" width="9.140625" style="48"/>
    <col min="5387" max="5387" width="11.5703125" style="48" customWidth="1"/>
    <col min="5388" max="5632" width="9.140625" style="48"/>
    <col min="5633" max="5633" width="12.42578125" style="48" customWidth="1"/>
    <col min="5634" max="5634" width="14" style="48" customWidth="1"/>
    <col min="5635" max="5635" width="9" style="48" customWidth="1"/>
    <col min="5636" max="5636" width="9.140625" style="48"/>
    <col min="5637" max="5637" width="6.85546875" style="48" customWidth="1"/>
    <col min="5638" max="5638" width="9.140625" style="48"/>
    <col min="5639" max="5640" width="6.42578125" style="48" customWidth="1"/>
    <col min="5641" max="5641" width="14.140625" style="48" customWidth="1"/>
    <col min="5642" max="5642" width="9.140625" style="48"/>
    <col min="5643" max="5643" width="11.5703125" style="48" customWidth="1"/>
    <col min="5644" max="5888" width="9.140625" style="48"/>
    <col min="5889" max="5889" width="12.42578125" style="48" customWidth="1"/>
    <col min="5890" max="5890" width="14" style="48" customWidth="1"/>
    <col min="5891" max="5891" width="9" style="48" customWidth="1"/>
    <col min="5892" max="5892" width="9.140625" style="48"/>
    <col min="5893" max="5893" width="6.85546875" style="48" customWidth="1"/>
    <col min="5894" max="5894" width="9.140625" style="48"/>
    <col min="5895" max="5896" width="6.42578125" style="48" customWidth="1"/>
    <col min="5897" max="5897" width="14.140625" style="48" customWidth="1"/>
    <col min="5898" max="5898" width="9.140625" style="48"/>
    <col min="5899" max="5899" width="11.5703125" style="48" customWidth="1"/>
    <col min="5900" max="6144" width="9.140625" style="48"/>
    <col min="6145" max="6145" width="12.42578125" style="48" customWidth="1"/>
    <col min="6146" max="6146" width="14" style="48" customWidth="1"/>
    <col min="6147" max="6147" width="9" style="48" customWidth="1"/>
    <col min="6148" max="6148" width="9.140625" style="48"/>
    <col min="6149" max="6149" width="6.85546875" style="48" customWidth="1"/>
    <col min="6150" max="6150" width="9.140625" style="48"/>
    <col min="6151" max="6152" width="6.42578125" style="48" customWidth="1"/>
    <col min="6153" max="6153" width="14.140625" style="48" customWidth="1"/>
    <col min="6154" max="6154" width="9.140625" style="48"/>
    <col min="6155" max="6155" width="11.5703125" style="48" customWidth="1"/>
    <col min="6156" max="6400" width="9.140625" style="48"/>
    <col min="6401" max="6401" width="12.42578125" style="48" customWidth="1"/>
    <col min="6402" max="6402" width="14" style="48" customWidth="1"/>
    <col min="6403" max="6403" width="9" style="48" customWidth="1"/>
    <col min="6404" max="6404" width="9.140625" style="48"/>
    <col min="6405" max="6405" width="6.85546875" style="48" customWidth="1"/>
    <col min="6406" max="6406" width="9.140625" style="48"/>
    <col min="6407" max="6408" width="6.42578125" style="48" customWidth="1"/>
    <col min="6409" max="6409" width="14.140625" style="48" customWidth="1"/>
    <col min="6410" max="6410" width="9.140625" style="48"/>
    <col min="6411" max="6411" width="11.5703125" style="48" customWidth="1"/>
    <col min="6412" max="6656" width="9.140625" style="48"/>
    <col min="6657" max="6657" width="12.42578125" style="48" customWidth="1"/>
    <col min="6658" max="6658" width="14" style="48" customWidth="1"/>
    <col min="6659" max="6659" width="9" style="48" customWidth="1"/>
    <col min="6660" max="6660" width="9.140625" style="48"/>
    <col min="6661" max="6661" width="6.85546875" style="48" customWidth="1"/>
    <col min="6662" max="6662" width="9.140625" style="48"/>
    <col min="6663" max="6664" width="6.42578125" style="48" customWidth="1"/>
    <col min="6665" max="6665" width="14.140625" style="48" customWidth="1"/>
    <col min="6666" max="6666" width="9.140625" style="48"/>
    <col min="6667" max="6667" width="11.5703125" style="48" customWidth="1"/>
    <col min="6668" max="6912" width="9.140625" style="48"/>
    <col min="6913" max="6913" width="12.42578125" style="48" customWidth="1"/>
    <col min="6914" max="6914" width="14" style="48" customWidth="1"/>
    <col min="6915" max="6915" width="9" style="48" customWidth="1"/>
    <col min="6916" max="6916" width="9.140625" style="48"/>
    <col min="6917" max="6917" width="6.85546875" style="48" customWidth="1"/>
    <col min="6918" max="6918" width="9.140625" style="48"/>
    <col min="6919" max="6920" width="6.42578125" style="48" customWidth="1"/>
    <col min="6921" max="6921" width="14.140625" style="48" customWidth="1"/>
    <col min="6922" max="6922" width="9.140625" style="48"/>
    <col min="6923" max="6923" width="11.5703125" style="48" customWidth="1"/>
    <col min="6924" max="7168" width="9.140625" style="48"/>
    <col min="7169" max="7169" width="12.42578125" style="48" customWidth="1"/>
    <col min="7170" max="7170" width="14" style="48" customWidth="1"/>
    <col min="7171" max="7171" width="9" style="48" customWidth="1"/>
    <col min="7172" max="7172" width="9.140625" style="48"/>
    <col min="7173" max="7173" width="6.85546875" style="48" customWidth="1"/>
    <col min="7174" max="7174" width="9.140625" style="48"/>
    <col min="7175" max="7176" width="6.42578125" style="48" customWidth="1"/>
    <col min="7177" max="7177" width="14.140625" style="48" customWidth="1"/>
    <col min="7178" max="7178" width="9.140625" style="48"/>
    <col min="7179" max="7179" width="11.5703125" style="48" customWidth="1"/>
    <col min="7180" max="7424" width="9.140625" style="48"/>
    <col min="7425" max="7425" width="12.42578125" style="48" customWidth="1"/>
    <col min="7426" max="7426" width="14" style="48" customWidth="1"/>
    <col min="7427" max="7427" width="9" style="48" customWidth="1"/>
    <col min="7428" max="7428" width="9.140625" style="48"/>
    <col min="7429" max="7429" width="6.85546875" style="48" customWidth="1"/>
    <col min="7430" max="7430" width="9.140625" style="48"/>
    <col min="7431" max="7432" width="6.42578125" style="48" customWidth="1"/>
    <col min="7433" max="7433" width="14.140625" style="48" customWidth="1"/>
    <col min="7434" max="7434" width="9.140625" style="48"/>
    <col min="7435" max="7435" width="11.5703125" style="48" customWidth="1"/>
    <col min="7436" max="7680" width="9.140625" style="48"/>
    <col min="7681" max="7681" width="12.42578125" style="48" customWidth="1"/>
    <col min="7682" max="7682" width="14" style="48" customWidth="1"/>
    <col min="7683" max="7683" width="9" style="48" customWidth="1"/>
    <col min="7684" max="7684" width="9.140625" style="48"/>
    <col min="7685" max="7685" width="6.85546875" style="48" customWidth="1"/>
    <col min="7686" max="7686" width="9.140625" style="48"/>
    <col min="7687" max="7688" width="6.42578125" style="48" customWidth="1"/>
    <col min="7689" max="7689" width="14.140625" style="48" customWidth="1"/>
    <col min="7690" max="7690" width="9.140625" style="48"/>
    <col min="7691" max="7691" width="11.5703125" style="48" customWidth="1"/>
    <col min="7692" max="7936" width="9.140625" style="48"/>
    <col min="7937" max="7937" width="12.42578125" style="48" customWidth="1"/>
    <col min="7938" max="7938" width="14" style="48" customWidth="1"/>
    <col min="7939" max="7939" width="9" style="48" customWidth="1"/>
    <col min="7940" max="7940" width="9.140625" style="48"/>
    <col min="7941" max="7941" width="6.85546875" style="48" customWidth="1"/>
    <col min="7942" max="7942" width="9.140625" style="48"/>
    <col min="7943" max="7944" width="6.42578125" style="48" customWidth="1"/>
    <col min="7945" max="7945" width="14.140625" style="48" customWidth="1"/>
    <col min="7946" max="7946" width="9.140625" style="48"/>
    <col min="7947" max="7947" width="11.5703125" style="48" customWidth="1"/>
    <col min="7948" max="8192" width="9.140625" style="48"/>
    <col min="8193" max="8193" width="12.42578125" style="48" customWidth="1"/>
    <col min="8194" max="8194" width="14" style="48" customWidth="1"/>
    <col min="8195" max="8195" width="9" style="48" customWidth="1"/>
    <col min="8196" max="8196" width="9.140625" style="48"/>
    <col min="8197" max="8197" width="6.85546875" style="48" customWidth="1"/>
    <col min="8198" max="8198" width="9.140625" style="48"/>
    <col min="8199" max="8200" width="6.42578125" style="48" customWidth="1"/>
    <col min="8201" max="8201" width="14.140625" style="48" customWidth="1"/>
    <col min="8202" max="8202" width="9.140625" style="48"/>
    <col min="8203" max="8203" width="11.5703125" style="48" customWidth="1"/>
    <col min="8204" max="8448" width="9.140625" style="48"/>
    <col min="8449" max="8449" width="12.42578125" style="48" customWidth="1"/>
    <col min="8450" max="8450" width="14" style="48" customWidth="1"/>
    <col min="8451" max="8451" width="9" style="48" customWidth="1"/>
    <col min="8452" max="8452" width="9.140625" style="48"/>
    <col min="8453" max="8453" width="6.85546875" style="48" customWidth="1"/>
    <col min="8454" max="8454" width="9.140625" style="48"/>
    <col min="8455" max="8456" width="6.42578125" style="48" customWidth="1"/>
    <col min="8457" max="8457" width="14.140625" style="48" customWidth="1"/>
    <col min="8458" max="8458" width="9.140625" style="48"/>
    <col min="8459" max="8459" width="11.5703125" style="48" customWidth="1"/>
    <col min="8460" max="8704" width="9.140625" style="48"/>
    <col min="8705" max="8705" width="12.42578125" style="48" customWidth="1"/>
    <col min="8706" max="8706" width="14" style="48" customWidth="1"/>
    <col min="8707" max="8707" width="9" style="48" customWidth="1"/>
    <col min="8708" max="8708" width="9.140625" style="48"/>
    <col min="8709" max="8709" width="6.85546875" style="48" customWidth="1"/>
    <col min="8710" max="8710" width="9.140625" style="48"/>
    <col min="8711" max="8712" width="6.42578125" style="48" customWidth="1"/>
    <col min="8713" max="8713" width="14.140625" style="48" customWidth="1"/>
    <col min="8714" max="8714" width="9.140625" style="48"/>
    <col min="8715" max="8715" width="11.5703125" style="48" customWidth="1"/>
    <col min="8716" max="8960" width="9.140625" style="48"/>
    <col min="8961" max="8961" width="12.42578125" style="48" customWidth="1"/>
    <col min="8962" max="8962" width="14" style="48" customWidth="1"/>
    <col min="8963" max="8963" width="9" style="48" customWidth="1"/>
    <col min="8964" max="8964" width="9.140625" style="48"/>
    <col min="8965" max="8965" width="6.85546875" style="48" customWidth="1"/>
    <col min="8966" max="8966" width="9.140625" style="48"/>
    <col min="8967" max="8968" width="6.42578125" style="48" customWidth="1"/>
    <col min="8969" max="8969" width="14.140625" style="48" customWidth="1"/>
    <col min="8970" max="8970" width="9.140625" style="48"/>
    <col min="8971" max="8971" width="11.5703125" style="48" customWidth="1"/>
    <col min="8972" max="9216" width="9.140625" style="48"/>
    <col min="9217" max="9217" width="12.42578125" style="48" customWidth="1"/>
    <col min="9218" max="9218" width="14" style="48" customWidth="1"/>
    <col min="9219" max="9219" width="9" style="48" customWidth="1"/>
    <col min="9220" max="9220" width="9.140625" style="48"/>
    <col min="9221" max="9221" width="6.85546875" style="48" customWidth="1"/>
    <col min="9222" max="9222" width="9.140625" style="48"/>
    <col min="9223" max="9224" width="6.42578125" style="48" customWidth="1"/>
    <col min="9225" max="9225" width="14.140625" style="48" customWidth="1"/>
    <col min="9226" max="9226" width="9.140625" style="48"/>
    <col min="9227" max="9227" width="11.5703125" style="48" customWidth="1"/>
    <col min="9228" max="9472" width="9.140625" style="48"/>
    <col min="9473" max="9473" width="12.42578125" style="48" customWidth="1"/>
    <col min="9474" max="9474" width="14" style="48" customWidth="1"/>
    <col min="9475" max="9475" width="9" style="48" customWidth="1"/>
    <col min="9476" max="9476" width="9.140625" style="48"/>
    <col min="9477" max="9477" width="6.85546875" style="48" customWidth="1"/>
    <col min="9478" max="9478" width="9.140625" style="48"/>
    <col min="9479" max="9480" width="6.42578125" style="48" customWidth="1"/>
    <col min="9481" max="9481" width="14.140625" style="48" customWidth="1"/>
    <col min="9482" max="9482" width="9.140625" style="48"/>
    <col min="9483" max="9483" width="11.5703125" style="48" customWidth="1"/>
    <col min="9484" max="9728" width="9.140625" style="48"/>
    <col min="9729" max="9729" width="12.42578125" style="48" customWidth="1"/>
    <col min="9730" max="9730" width="14" style="48" customWidth="1"/>
    <col min="9731" max="9731" width="9" style="48" customWidth="1"/>
    <col min="9732" max="9732" width="9.140625" style="48"/>
    <col min="9733" max="9733" width="6.85546875" style="48" customWidth="1"/>
    <col min="9734" max="9734" width="9.140625" style="48"/>
    <col min="9735" max="9736" width="6.42578125" style="48" customWidth="1"/>
    <col min="9737" max="9737" width="14.140625" style="48" customWidth="1"/>
    <col min="9738" max="9738" width="9.140625" style="48"/>
    <col min="9739" max="9739" width="11.5703125" style="48" customWidth="1"/>
    <col min="9740" max="9984" width="9.140625" style="48"/>
    <col min="9985" max="9985" width="12.42578125" style="48" customWidth="1"/>
    <col min="9986" max="9986" width="14" style="48" customWidth="1"/>
    <col min="9987" max="9987" width="9" style="48" customWidth="1"/>
    <col min="9988" max="9988" width="9.140625" style="48"/>
    <col min="9989" max="9989" width="6.85546875" style="48" customWidth="1"/>
    <col min="9990" max="9990" width="9.140625" style="48"/>
    <col min="9991" max="9992" width="6.42578125" style="48" customWidth="1"/>
    <col min="9993" max="9993" width="14.140625" style="48" customWidth="1"/>
    <col min="9994" max="9994" width="9.140625" style="48"/>
    <col min="9995" max="9995" width="11.5703125" style="48" customWidth="1"/>
    <col min="9996" max="10240" width="9.140625" style="48"/>
    <col min="10241" max="10241" width="12.42578125" style="48" customWidth="1"/>
    <col min="10242" max="10242" width="14" style="48" customWidth="1"/>
    <col min="10243" max="10243" width="9" style="48" customWidth="1"/>
    <col min="10244" max="10244" width="9.140625" style="48"/>
    <col min="10245" max="10245" width="6.85546875" style="48" customWidth="1"/>
    <col min="10246" max="10246" width="9.140625" style="48"/>
    <col min="10247" max="10248" width="6.42578125" style="48" customWidth="1"/>
    <col min="10249" max="10249" width="14.140625" style="48" customWidth="1"/>
    <col min="10250" max="10250" width="9.140625" style="48"/>
    <col min="10251" max="10251" width="11.5703125" style="48" customWidth="1"/>
    <col min="10252" max="10496" width="9.140625" style="48"/>
    <col min="10497" max="10497" width="12.42578125" style="48" customWidth="1"/>
    <col min="10498" max="10498" width="14" style="48" customWidth="1"/>
    <col min="10499" max="10499" width="9" style="48" customWidth="1"/>
    <col min="10500" max="10500" width="9.140625" style="48"/>
    <col min="10501" max="10501" width="6.85546875" style="48" customWidth="1"/>
    <col min="10502" max="10502" width="9.140625" style="48"/>
    <col min="10503" max="10504" width="6.42578125" style="48" customWidth="1"/>
    <col min="10505" max="10505" width="14.140625" style="48" customWidth="1"/>
    <col min="10506" max="10506" width="9.140625" style="48"/>
    <col min="10507" max="10507" width="11.5703125" style="48" customWidth="1"/>
    <col min="10508" max="10752" width="9.140625" style="48"/>
    <col min="10753" max="10753" width="12.42578125" style="48" customWidth="1"/>
    <col min="10754" max="10754" width="14" style="48" customWidth="1"/>
    <col min="10755" max="10755" width="9" style="48" customWidth="1"/>
    <col min="10756" max="10756" width="9.140625" style="48"/>
    <col min="10757" max="10757" width="6.85546875" style="48" customWidth="1"/>
    <col min="10758" max="10758" width="9.140625" style="48"/>
    <col min="10759" max="10760" width="6.42578125" style="48" customWidth="1"/>
    <col min="10761" max="10761" width="14.140625" style="48" customWidth="1"/>
    <col min="10762" max="10762" width="9.140625" style="48"/>
    <col min="10763" max="10763" width="11.5703125" style="48" customWidth="1"/>
    <col min="10764" max="11008" width="9.140625" style="48"/>
    <col min="11009" max="11009" width="12.42578125" style="48" customWidth="1"/>
    <col min="11010" max="11010" width="14" style="48" customWidth="1"/>
    <col min="11011" max="11011" width="9" style="48" customWidth="1"/>
    <col min="11012" max="11012" width="9.140625" style="48"/>
    <col min="11013" max="11013" width="6.85546875" style="48" customWidth="1"/>
    <col min="11014" max="11014" width="9.140625" style="48"/>
    <col min="11015" max="11016" width="6.42578125" style="48" customWidth="1"/>
    <col min="11017" max="11017" width="14.140625" style="48" customWidth="1"/>
    <col min="11018" max="11018" width="9.140625" style="48"/>
    <col min="11019" max="11019" width="11.5703125" style="48" customWidth="1"/>
    <col min="11020" max="11264" width="9.140625" style="48"/>
    <col min="11265" max="11265" width="12.42578125" style="48" customWidth="1"/>
    <col min="11266" max="11266" width="14" style="48" customWidth="1"/>
    <col min="11267" max="11267" width="9" style="48" customWidth="1"/>
    <col min="11268" max="11268" width="9.140625" style="48"/>
    <col min="11269" max="11269" width="6.85546875" style="48" customWidth="1"/>
    <col min="11270" max="11270" width="9.140625" style="48"/>
    <col min="11271" max="11272" width="6.42578125" style="48" customWidth="1"/>
    <col min="11273" max="11273" width="14.140625" style="48" customWidth="1"/>
    <col min="11274" max="11274" width="9.140625" style="48"/>
    <col min="11275" max="11275" width="11.5703125" style="48" customWidth="1"/>
    <col min="11276" max="11520" width="9.140625" style="48"/>
    <col min="11521" max="11521" width="12.42578125" style="48" customWidth="1"/>
    <col min="11522" max="11522" width="14" style="48" customWidth="1"/>
    <col min="11523" max="11523" width="9" style="48" customWidth="1"/>
    <col min="11524" max="11524" width="9.140625" style="48"/>
    <col min="11525" max="11525" width="6.85546875" style="48" customWidth="1"/>
    <col min="11526" max="11526" width="9.140625" style="48"/>
    <col min="11527" max="11528" width="6.42578125" style="48" customWidth="1"/>
    <col min="11529" max="11529" width="14.140625" style="48" customWidth="1"/>
    <col min="11530" max="11530" width="9.140625" style="48"/>
    <col min="11531" max="11531" width="11.5703125" style="48" customWidth="1"/>
    <col min="11532" max="11776" width="9.140625" style="48"/>
    <col min="11777" max="11777" width="12.42578125" style="48" customWidth="1"/>
    <col min="11778" max="11778" width="14" style="48" customWidth="1"/>
    <col min="11779" max="11779" width="9" style="48" customWidth="1"/>
    <col min="11780" max="11780" width="9.140625" style="48"/>
    <col min="11781" max="11781" width="6.85546875" style="48" customWidth="1"/>
    <col min="11782" max="11782" width="9.140625" style="48"/>
    <col min="11783" max="11784" width="6.42578125" style="48" customWidth="1"/>
    <col min="11785" max="11785" width="14.140625" style="48" customWidth="1"/>
    <col min="11786" max="11786" width="9.140625" style="48"/>
    <col min="11787" max="11787" width="11.5703125" style="48" customWidth="1"/>
    <col min="11788" max="12032" width="9.140625" style="48"/>
    <col min="12033" max="12033" width="12.42578125" style="48" customWidth="1"/>
    <col min="12034" max="12034" width="14" style="48" customWidth="1"/>
    <col min="12035" max="12035" width="9" style="48" customWidth="1"/>
    <col min="12036" max="12036" width="9.140625" style="48"/>
    <col min="12037" max="12037" width="6.85546875" style="48" customWidth="1"/>
    <col min="12038" max="12038" width="9.140625" style="48"/>
    <col min="12039" max="12040" width="6.42578125" style="48" customWidth="1"/>
    <col min="12041" max="12041" width="14.140625" style="48" customWidth="1"/>
    <col min="12042" max="12042" width="9.140625" style="48"/>
    <col min="12043" max="12043" width="11.5703125" style="48" customWidth="1"/>
    <col min="12044" max="12288" width="9.140625" style="48"/>
    <col min="12289" max="12289" width="12.42578125" style="48" customWidth="1"/>
    <col min="12290" max="12290" width="14" style="48" customWidth="1"/>
    <col min="12291" max="12291" width="9" style="48" customWidth="1"/>
    <col min="12292" max="12292" width="9.140625" style="48"/>
    <col min="12293" max="12293" width="6.85546875" style="48" customWidth="1"/>
    <col min="12294" max="12294" width="9.140625" style="48"/>
    <col min="12295" max="12296" width="6.42578125" style="48" customWidth="1"/>
    <col min="12297" max="12297" width="14.140625" style="48" customWidth="1"/>
    <col min="12298" max="12298" width="9.140625" style="48"/>
    <col min="12299" max="12299" width="11.5703125" style="48" customWidth="1"/>
    <col min="12300" max="12544" width="9.140625" style="48"/>
    <col min="12545" max="12545" width="12.42578125" style="48" customWidth="1"/>
    <col min="12546" max="12546" width="14" style="48" customWidth="1"/>
    <col min="12547" max="12547" width="9" style="48" customWidth="1"/>
    <col min="12548" max="12548" width="9.140625" style="48"/>
    <col min="12549" max="12549" width="6.85546875" style="48" customWidth="1"/>
    <col min="12550" max="12550" width="9.140625" style="48"/>
    <col min="12551" max="12552" width="6.42578125" style="48" customWidth="1"/>
    <col min="12553" max="12553" width="14.140625" style="48" customWidth="1"/>
    <col min="12554" max="12554" width="9.140625" style="48"/>
    <col min="12555" max="12555" width="11.5703125" style="48" customWidth="1"/>
    <col min="12556" max="12800" width="9.140625" style="48"/>
    <col min="12801" max="12801" width="12.42578125" style="48" customWidth="1"/>
    <col min="12802" max="12802" width="14" style="48" customWidth="1"/>
    <col min="12803" max="12803" width="9" style="48" customWidth="1"/>
    <col min="12804" max="12804" width="9.140625" style="48"/>
    <col min="12805" max="12805" width="6.85546875" style="48" customWidth="1"/>
    <col min="12806" max="12806" width="9.140625" style="48"/>
    <col min="12807" max="12808" width="6.42578125" style="48" customWidth="1"/>
    <col min="12809" max="12809" width="14.140625" style="48" customWidth="1"/>
    <col min="12810" max="12810" width="9.140625" style="48"/>
    <col min="12811" max="12811" width="11.5703125" style="48" customWidth="1"/>
    <col min="12812" max="13056" width="9.140625" style="48"/>
    <col min="13057" max="13057" width="12.42578125" style="48" customWidth="1"/>
    <col min="13058" max="13058" width="14" style="48" customWidth="1"/>
    <col min="13059" max="13059" width="9" style="48" customWidth="1"/>
    <col min="13060" max="13060" width="9.140625" style="48"/>
    <col min="13061" max="13061" width="6.85546875" style="48" customWidth="1"/>
    <col min="13062" max="13062" width="9.140625" style="48"/>
    <col min="13063" max="13064" width="6.42578125" style="48" customWidth="1"/>
    <col min="13065" max="13065" width="14.140625" style="48" customWidth="1"/>
    <col min="13066" max="13066" width="9.140625" style="48"/>
    <col min="13067" max="13067" width="11.5703125" style="48" customWidth="1"/>
    <col min="13068" max="13312" width="9.140625" style="48"/>
    <col min="13313" max="13313" width="12.42578125" style="48" customWidth="1"/>
    <col min="13314" max="13314" width="14" style="48" customWidth="1"/>
    <col min="13315" max="13315" width="9" style="48" customWidth="1"/>
    <col min="13316" max="13316" width="9.140625" style="48"/>
    <col min="13317" max="13317" width="6.85546875" style="48" customWidth="1"/>
    <col min="13318" max="13318" width="9.140625" style="48"/>
    <col min="13319" max="13320" width="6.42578125" style="48" customWidth="1"/>
    <col min="13321" max="13321" width="14.140625" style="48" customWidth="1"/>
    <col min="13322" max="13322" width="9.140625" style="48"/>
    <col min="13323" max="13323" width="11.5703125" style="48" customWidth="1"/>
    <col min="13324" max="13568" width="9.140625" style="48"/>
    <col min="13569" max="13569" width="12.42578125" style="48" customWidth="1"/>
    <col min="13570" max="13570" width="14" style="48" customWidth="1"/>
    <col min="13571" max="13571" width="9" style="48" customWidth="1"/>
    <col min="13572" max="13572" width="9.140625" style="48"/>
    <col min="13573" max="13573" width="6.85546875" style="48" customWidth="1"/>
    <col min="13574" max="13574" width="9.140625" style="48"/>
    <col min="13575" max="13576" width="6.42578125" style="48" customWidth="1"/>
    <col min="13577" max="13577" width="14.140625" style="48" customWidth="1"/>
    <col min="13578" max="13578" width="9.140625" style="48"/>
    <col min="13579" max="13579" width="11.5703125" style="48" customWidth="1"/>
    <col min="13580" max="13824" width="9.140625" style="48"/>
    <col min="13825" max="13825" width="12.42578125" style="48" customWidth="1"/>
    <col min="13826" max="13826" width="14" style="48" customWidth="1"/>
    <col min="13827" max="13827" width="9" style="48" customWidth="1"/>
    <col min="13828" max="13828" width="9.140625" style="48"/>
    <col min="13829" max="13829" width="6.85546875" style="48" customWidth="1"/>
    <col min="13830" max="13830" width="9.140625" style="48"/>
    <col min="13831" max="13832" width="6.42578125" style="48" customWidth="1"/>
    <col min="13833" max="13833" width="14.140625" style="48" customWidth="1"/>
    <col min="13834" max="13834" width="9.140625" style="48"/>
    <col min="13835" max="13835" width="11.5703125" style="48" customWidth="1"/>
    <col min="13836" max="14080" width="9.140625" style="48"/>
    <col min="14081" max="14081" width="12.42578125" style="48" customWidth="1"/>
    <col min="14082" max="14082" width="14" style="48" customWidth="1"/>
    <col min="14083" max="14083" width="9" style="48" customWidth="1"/>
    <col min="14084" max="14084" width="9.140625" style="48"/>
    <col min="14085" max="14085" width="6.85546875" style="48" customWidth="1"/>
    <col min="14086" max="14086" width="9.140625" style="48"/>
    <col min="14087" max="14088" width="6.42578125" style="48" customWidth="1"/>
    <col min="14089" max="14089" width="14.140625" style="48" customWidth="1"/>
    <col min="14090" max="14090" width="9.140625" style="48"/>
    <col min="14091" max="14091" width="11.5703125" style="48" customWidth="1"/>
    <col min="14092" max="14336" width="9.140625" style="48"/>
    <col min="14337" max="14337" width="12.42578125" style="48" customWidth="1"/>
    <col min="14338" max="14338" width="14" style="48" customWidth="1"/>
    <col min="14339" max="14339" width="9" style="48" customWidth="1"/>
    <col min="14340" max="14340" width="9.140625" style="48"/>
    <col min="14341" max="14341" width="6.85546875" style="48" customWidth="1"/>
    <col min="14342" max="14342" width="9.140625" style="48"/>
    <col min="14343" max="14344" width="6.42578125" style="48" customWidth="1"/>
    <col min="14345" max="14345" width="14.140625" style="48" customWidth="1"/>
    <col min="14346" max="14346" width="9.140625" style="48"/>
    <col min="14347" max="14347" width="11.5703125" style="48" customWidth="1"/>
    <col min="14348" max="14592" width="9.140625" style="48"/>
    <col min="14593" max="14593" width="12.42578125" style="48" customWidth="1"/>
    <col min="14594" max="14594" width="14" style="48" customWidth="1"/>
    <col min="14595" max="14595" width="9" style="48" customWidth="1"/>
    <col min="14596" max="14596" width="9.140625" style="48"/>
    <col min="14597" max="14597" width="6.85546875" style="48" customWidth="1"/>
    <col min="14598" max="14598" width="9.140625" style="48"/>
    <col min="14599" max="14600" width="6.42578125" style="48" customWidth="1"/>
    <col min="14601" max="14601" width="14.140625" style="48" customWidth="1"/>
    <col min="14602" max="14602" width="9.140625" style="48"/>
    <col min="14603" max="14603" width="11.5703125" style="48" customWidth="1"/>
    <col min="14604" max="14848" width="9.140625" style="48"/>
    <col min="14849" max="14849" width="12.42578125" style="48" customWidth="1"/>
    <col min="14850" max="14850" width="14" style="48" customWidth="1"/>
    <col min="14851" max="14851" width="9" style="48" customWidth="1"/>
    <col min="14852" max="14852" width="9.140625" style="48"/>
    <col min="14853" max="14853" width="6.85546875" style="48" customWidth="1"/>
    <col min="14854" max="14854" width="9.140625" style="48"/>
    <col min="14855" max="14856" width="6.42578125" style="48" customWidth="1"/>
    <col min="14857" max="14857" width="14.140625" style="48" customWidth="1"/>
    <col min="14858" max="14858" width="9.140625" style="48"/>
    <col min="14859" max="14859" width="11.5703125" style="48" customWidth="1"/>
    <col min="14860" max="15104" width="9.140625" style="48"/>
    <col min="15105" max="15105" width="12.42578125" style="48" customWidth="1"/>
    <col min="15106" max="15106" width="14" style="48" customWidth="1"/>
    <col min="15107" max="15107" width="9" style="48" customWidth="1"/>
    <col min="15108" max="15108" width="9.140625" style="48"/>
    <col min="15109" max="15109" width="6.85546875" style="48" customWidth="1"/>
    <col min="15110" max="15110" width="9.140625" style="48"/>
    <col min="15111" max="15112" width="6.42578125" style="48" customWidth="1"/>
    <col min="15113" max="15113" width="14.140625" style="48" customWidth="1"/>
    <col min="15114" max="15114" width="9.140625" style="48"/>
    <col min="15115" max="15115" width="11.5703125" style="48" customWidth="1"/>
    <col min="15116" max="15360" width="9.140625" style="48"/>
    <col min="15361" max="15361" width="12.42578125" style="48" customWidth="1"/>
    <col min="15362" max="15362" width="14" style="48" customWidth="1"/>
    <col min="15363" max="15363" width="9" style="48" customWidth="1"/>
    <col min="15364" max="15364" width="9.140625" style="48"/>
    <col min="15365" max="15365" width="6.85546875" style="48" customWidth="1"/>
    <col min="15366" max="15366" width="9.140625" style="48"/>
    <col min="15367" max="15368" width="6.42578125" style="48" customWidth="1"/>
    <col min="15369" max="15369" width="14.140625" style="48" customWidth="1"/>
    <col min="15370" max="15370" width="9.140625" style="48"/>
    <col min="15371" max="15371" width="11.5703125" style="48" customWidth="1"/>
    <col min="15372" max="15616" width="9.140625" style="48"/>
    <col min="15617" max="15617" width="12.42578125" style="48" customWidth="1"/>
    <col min="15618" max="15618" width="14" style="48" customWidth="1"/>
    <col min="15619" max="15619" width="9" style="48" customWidth="1"/>
    <col min="15620" max="15620" width="9.140625" style="48"/>
    <col min="15621" max="15621" width="6.85546875" style="48" customWidth="1"/>
    <col min="15622" max="15622" width="9.140625" style="48"/>
    <col min="15623" max="15624" width="6.42578125" style="48" customWidth="1"/>
    <col min="15625" max="15625" width="14.140625" style="48" customWidth="1"/>
    <col min="15626" max="15626" width="9.140625" style="48"/>
    <col min="15627" max="15627" width="11.5703125" style="48" customWidth="1"/>
    <col min="15628" max="15872" width="9.140625" style="48"/>
    <col min="15873" max="15873" width="12.42578125" style="48" customWidth="1"/>
    <col min="15874" max="15874" width="14" style="48" customWidth="1"/>
    <col min="15875" max="15875" width="9" style="48" customWidth="1"/>
    <col min="15876" max="15876" width="9.140625" style="48"/>
    <col min="15877" max="15877" width="6.85546875" style="48" customWidth="1"/>
    <col min="15878" max="15878" width="9.140625" style="48"/>
    <col min="15879" max="15880" width="6.42578125" style="48" customWidth="1"/>
    <col min="15881" max="15881" width="14.140625" style="48" customWidth="1"/>
    <col min="15882" max="15882" width="9.140625" style="48"/>
    <col min="15883" max="15883" width="11.5703125" style="48" customWidth="1"/>
    <col min="15884" max="16128" width="9.140625" style="48"/>
    <col min="16129" max="16129" width="12.42578125" style="48" customWidth="1"/>
    <col min="16130" max="16130" width="14" style="48" customWidth="1"/>
    <col min="16131" max="16131" width="9" style="48" customWidth="1"/>
    <col min="16132" max="16132" width="9.140625" style="48"/>
    <col min="16133" max="16133" width="6.85546875" style="48" customWidth="1"/>
    <col min="16134" max="16134" width="9.140625" style="48"/>
    <col min="16135" max="16136" width="6.42578125" style="48" customWidth="1"/>
    <col min="16137" max="16137" width="14.140625" style="48" customWidth="1"/>
    <col min="16138" max="16138" width="9.140625" style="48"/>
    <col min="16139" max="16139" width="11.5703125" style="48" customWidth="1"/>
    <col min="16140" max="16384" width="9.140625" style="48"/>
  </cols>
  <sheetData>
    <row r="1" spans="1:9" s="38" customFormat="1" ht="18">
      <c r="A1" s="36" t="s">
        <v>2475</v>
      </c>
      <c r="B1" s="37"/>
      <c r="C1" s="37"/>
      <c r="D1" s="37"/>
      <c r="E1" s="37"/>
      <c r="F1" s="37"/>
    </row>
    <row r="2" spans="1:9" s="40" customFormat="1">
      <c r="A2" s="39"/>
      <c r="B2" s="39"/>
      <c r="C2" s="39"/>
      <c r="D2" s="39"/>
      <c r="E2" s="39"/>
      <c r="F2" s="39"/>
    </row>
    <row r="3" spans="1:9" s="41" customFormat="1" ht="88.5" customHeight="1">
      <c r="A3" s="728" t="s">
        <v>19</v>
      </c>
      <c r="B3" s="729"/>
      <c r="C3" s="729"/>
      <c r="D3" s="729"/>
      <c r="E3" s="729"/>
      <c r="F3" s="729"/>
      <c r="G3" s="729"/>
      <c r="H3" s="729"/>
      <c r="I3" s="729"/>
    </row>
    <row r="4" spans="1:9" s="41" customFormat="1" ht="5.0999999999999996" customHeight="1">
      <c r="A4" s="42"/>
      <c r="B4" s="42"/>
      <c r="C4" s="42"/>
      <c r="D4" s="42"/>
      <c r="E4" s="42"/>
      <c r="F4" s="42"/>
    </row>
    <row r="5" spans="1:9" s="41" customFormat="1" ht="29.25" customHeight="1">
      <c r="A5" s="730" t="s">
        <v>20</v>
      </c>
      <c r="B5" s="730"/>
      <c r="C5" s="730"/>
      <c r="D5" s="730"/>
      <c r="E5" s="730"/>
      <c r="F5" s="730"/>
      <c r="G5" s="730"/>
      <c r="H5" s="730"/>
      <c r="I5" s="730"/>
    </row>
    <row r="6" spans="1:9" s="41" customFormat="1" ht="5.0999999999999996" customHeight="1">
      <c r="A6" s="43"/>
      <c r="B6" s="44"/>
      <c r="C6" s="44"/>
      <c r="D6" s="44"/>
      <c r="E6" s="44"/>
      <c r="F6" s="44"/>
    </row>
    <row r="7" spans="1:9" s="41" customFormat="1" ht="83.25" customHeight="1">
      <c r="A7" s="730" t="s">
        <v>21</v>
      </c>
      <c r="B7" s="730"/>
      <c r="C7" s="730"/>
      <c r="D7" s="730"/>
      <c r="E7" s="730"/>
      <c r="F7" s="730"/>
      <c r="G7" s="730"/>
      <c r="H7" s="730"/>
      <c r="I7" s="730"/>
    </row>
    <row r="8" spans="1:9" s="41" customFormat="1" ht="5.0999999999999996" customHeight="1">
      <c r="A8" s="43"/>
      <c r="B8" s="44"/>
      <c r="C8" s="44"/>
      <c r="D8" s="44"/>
      <c r="E8" s="44"/>
      <c r="F8" s="44"/>
    </row>
    <row r="9" spans="1:9" s="41" customFormat="1" ht="43.5" customHeight="1">
      <c r="A9" s="727" t="s">
        <v>22</v>
      </c>
      <c r="B9" s="727"/>
      <c r="C9" s="727"/>
      <c r="D9" s="727"/>
      <c r="E9" s="727"/>
      <c r="F9" s="727"/>
      <c r="G9" s="727"/>
      <c r="H9" s="727"/>
      <c r="I9" s="727"/>
    </row>
    <row r="10" spans="1:9" s="41" customFormat="1" ht="5.0999999999999996" customHeight="1">
      <c r="A10" s="46"/>
    </row>
    <row r="11" spans="1:9" s="41" customFormat="1" ht="30" customHeight="1">
      <c r="A11" s="727" t="s">
        <v>23</v>
      </c>
      <c r="B11" s="727"/>
      <c r="C11" s="727"/>
      <c r="D11" s="727"/>
      <c r="E11" s="727"/>
      <c r="F11" s="727"/>
      <c r="G11" s="727"/>
      <c r="H11" s="727"/>
      <c r="I11" s="727"/>
    </row>
    <row r="12" spans="1:9" s="41" customFormat="1" ht="5.0999999999999996" customHeight="1">
      <c r="A12" s="46"/>
    </row>
    <row r="13" spans="1:9" s="41" customFormat="1" ht="56.25" customHeight="1">
      <c r="A13" s="727" t="s">
        <v>24</v>
      </c>
      <c r="B13" s="727"/>
      <c r="C13" s="727"/>
      <c r="D13" s="727"/>
      <c r="E13" s="727"/>
      <c r="F13" s="727"/>
      <c r="G13" s="727"/>
      <c r="H13" s="727"/>
      <c r="I13" s="727"/>
    </row>
    <row r="14" spans="1:9" s="41" customFormat="1" ht="56.25" customHeight="1">
      <c r="A14" s="727" t="s">
        <v>25</v>
      </c>
      <c r="B14" s="727"/>
      <c r="C14" s="727"/>
      <c r="D14" s="727"/>
      <c r="E14" s="727"/>
      <c r="F14" s="727"/>
      <c r="G14" s="727"/>
      <c r="H14" s="727"/>
      <c r="I14" s="727"/>
    </row>
    <row r="15" spans="1:9" s="41" customFormat="1" ht="5.0999999999999996" customHeight="1">
      <c r="A15" s="46"/>
    </row>
    <row r="16" spans="1:9" s="41" customFormat="1" ht="28.5" customHeight="1">
      <c r="A16" s="730" t="s">
        <v>26</v>
      </c>
      <c r="B16" s="730"/>
      <c r="C16" s="730"/>
      <c r="D16" s="730"/>
      <c r="E16" s="730"/>
      <c r="F16" s="730"/>
      <c r="G16" s="730"/>
      <c r="H16" s="730"/>
      <c r="I16" s="730"/>
    </row>
    <row r="17" spans="1:9" s="41" customFormat="1" ht="5.0999999999999996" customHeight="1">
      <c r="A17" s="43"/>
      <c r="B17" s="43"/>
      <c r="C17" s="43"/>
      <c r="D17" s="43"/>
      <c r="E17" s="43"/>
      <c r="F17" s="43"/>
    </row>
    <row r="18" spans="1:9" s="41" customFormat="1" ht="54" customHeight="1">
      <c r="A18" s="730" t="s">
        <v>27</v>
      </c>
      <c r="B18" s="730"/>
      <c r="C18" s="730"/>
      <c r="D18" s="730"/>
      <c r="E18" s="730"/>
      <c r="F18" s="730"/>
      <c r="G18" s="730"/>
      <c r="H18" s="730"/>
      <c r="I18" s="730"/>
    </row>
    <row r="19" spans="1:9" s="41" customFormat="1" ht="5.0999999999999996" customHeight="1">
      <c r="A19" s="43"/>
      <c r="B19" s="43"/>
      <c r="C19" s="43"/>
      <c r="D19" s="43"/>
      <c r="E19" s="43"/>
      <c r="F19" s="43"/>
    </row>
    <row r="20" spans="1:9" s="41" customFormat="1" ht="15" customHeight="1">
      <c r="A20" s="730" t="s">
        <v>28</v>
      </c>
      <c r="B20" s="730"/>
      <c r="C20" s="730"/>
      <c r="D20" s="730"/>
      <c r="E20" s="730"/>
      <c r="F20" s="730"/>
      <c r="G20" s="730"/>
      <c r="H20" s="730"/>
      <c r="I20" s="730"/>
    </row>
    <row r="21" spans="1:9" s="41" customFormat="1" ht="12.75">
      <c r="A21" s="47" t="s">
        <v>29</v>
      </c>
    </row>
    <row r="22" spans="1:9" s="41" customFormat="1" ht="14.25" customHeight="1">
      <c r="A22" s="731" t="s">
        <v>30</v>
      </c>
      <c r="B22" s="731"/>
      <c r="C22" s="731"/>
      <c r="D22" s="731"/>
      <c r="E22" s="731"/>
      <c r="F22" s="731"/>
      <c r="G22" s="731"/>
      <c r="H22" s="731"/>
      <c r="I22" s="731"/>
    </row>
    <row r="23" spans="1:9" s="41" customFormat="1" ht="12.75">
      <c r="A23" s="731" t="s">
        <v>31</v>
      </c>
      <c r="B23" s="731"/>
      <c r="C23" s="731"/>
      <c r="D23" s="731"/>
      <c r="E23" s="731"/>
      <c r="F23" s="731"/>
      <c r="G23" s="731"/>
      <c r="H23" s="731"/>
      <c r="I23" s="731"/>
    </row>
    <row r="24" spans="1:9" s="41" customFormat="1" ht="12.75">
      <c r="A24" s="731"/>
      <c r="B24" s="731"/>
      <c r="C24" s="731"/>
      <c r="D24" s="731"/>
      <c r="E24" s="731"/>
      <c r="F24" s="731"/>
      <c r="G24" s="731"/>
      <c r="H24" s="731"/>
      <c r="I24" s="731"/>
    </row>
    <row r="25" spans="1:9" s="41" customFormat="1" ht="12.75">
      <c r="A25" s="731"/>
      <c r="B25" s="731"/>
      <c r="C25" s="731"/>
      <c r="D25" s="731"/>
      <c r="E25" s="731"/>
      <c r="F25" s="731"/>
      <c r="G25" s="731"/>
      <c r="H25" s="731"/>
      <c r="I25" s="731"/>
    </row>
    <row r="26" spans="1:9" s="41" customFormat="1" ht="14.25" customHeight="1">
      <c r="A26" s="731"/>
      <c r="B26" s="731"/>
      <c r="C26" s="731"/>
      <c r="D26" s="731"/>
      <c r="E26" s="731"/>
      <c r="F26" s="731"/>
      <c r="G26" s="731"/>
      <c r="H26" s="731"/>
      <c r="I26" s="731"/>
    </row>
    <row r="27" spans="1:9" s="41" customFormat="1" ht="12.75">
      <c r="A27" s="731" t="s">
        <v>32</v>
      </c>
      <c r="B27" s="731"/>
      <c r="C27" s="731"/>
      <c r="D27" s="731"/>
      <c r="E27" s="731"/>
      <c r="F27" s="731"/>
      <c r="G27" s="731"/>
      <c r="H27" s="731"/>
      <c r="I27" s="731"/>
    </row>
    <row r="28" spans="1:9" s="41" customFormat="1" ht="15" customHeight="1">
      <c r="A28" s="731"/>
      <c r="B28" s="731"/>
      <c r="C28" s="731"/>
      <c r="D28" s="731"/>
      <c r="E28" s="731"/>
      <c r="F28" s="731"/>
      <c r="G28" s="731"/>
      <c r="H28" s="731"/>
      <c r="I28" s="731"/>
    </row>
    <row r="29" spans="1:9" s="41" customFormat="1" ht="12.75">
      <c r="A29" s="731" t="s">
        <v>33</v>
      </c>
      <c r="B29" s="731"/>
      <c r="C29" s="731"/>
      <c r="D29" s="731"/>
      <c r="E29" s="731"/>
      <c r="F29" s="731"/>
      <c r="G29" s="731"/>
      <c r="H29" s="731"/>
      <c r="I29" s="731"/>
    </row>
    <row r="30" spans="1:9" s="41" customFormat="1" ht="14.25" customHeight="1">
      <c r="A30" s="731"/>
      <c r="B30" s="731"/>
      <c r="C30" s="731"/>
      <c r="D30" s="731"/>
      <c r="E30" s="731"/>
      <c r="F30" s="731"/>
      <c r="G30" s="731"/>
      <c r="H30" s="731"/>
      <c r="I30" s="731"/>
    </row>
    <row r="31" spans="1:9" s="41" customFormat="1" ht="12.75">
      <c r="A31" s="731" t="s">
        <v>34</v>
      </c>
      <c r="B31" s="731"/>
      <c r="C31" s="731"/>
      <c r="D31" s="731"/>
      <c r="E31" s="731"/>
      <c r="F31" s="731"/>
      <c r="G31" s="731"/>
      <c r="H31" s="731"/>
      <c r="I31" s="731"/>
    </row>
    <row r="32" spans="1:9" s="41" customFormat="1" ht="12.75">
      <c r="A32" s="731"/>
      <c r="B32" s="731"/>
      <c r="C32" s="731"/>
      <c r="D32" s="731"/>
      <c r="E32" s="731"/>
      <c r="F32" s="731"/>
      <c r="G32" s="731"/>
      <c r="H32" s="731"/>
      <c r="I32" s="731"/>
    </row>
    <row r="33" spans="1:9" s="41" customFormat="1" ht="5.0999999999999996" customHeight="1">
      <c r="A33" s="43"/>
      <c r="B33" s="43"/>
      <c r="C33" s="43"/>
      <c r="D33" s="43"/>
      <c r="E33" s="43"/>
      <c r="F33" s="43"/>
    </row>
    <row r="34" spans="1:9" s="41" customFormat="1" ht="14.25" customHeight="1">
      <c r="A34" s="730" t="s">
        <v>35</v>
      </c>
      <c r="B34" s="730"/>
      <c r="C34" s="730"/>
      <c r="D34" s="730"/>
      <c r="E34" s="730"/>
      <c r="F34" s="730"/>
      <c r="G34" s="730"/>
      <c r="H34" s="730"/>
      <c r="I34" s="730"/>
    </row>
  </sheetData>
  <sheetProtection selectLockedCells="1" selectUnlockedCells="1"/>
  <mergeCells count="16">
    <mergeCell ref="A27:I28"/>
    <mergeCell ref="A29:I30"/>
    <mergeCell ref="A31:I32"/>
    <mergeCell ref="A34:I34"/>
    <mergeCell ref="A14:I14"/>
    <mergeCell ref="A16:I16"/>
    <mergeCell ref="A18:I18"/>
    <mergeCell ref="A20:I20"/>
    <mergeCell ref="A22:I22"/>
    <mergeCell ref="A23:I26"/>
    <mergeCell ref="A13:I13"/>
    <mergeCell ref="A3:I3"/>
    <mergeCell ref="A5:I5"/>
    <mergeCell ref="A7:I7"/>
    <mergeCell ref="A9:I9"/>
    <mergeCell ref="A11:I11"/>
  </mergeCells>
  <pageMargins left="0.78740157480314965" right="0.59055118110236227" top="0.98425196850393704" bottom="0.55118110236220474" header="0.51181102362204722" footer="0.51181102362204722"/>
  <pageSetup paperSize="9" firstPageNumber="0" orientation="portrait" horizontalDpi="300" verticalDpi="300" r:id="rId1"/>
  <headerFooter alignWithMargins="0">
    <oddHeader>&amp;L&amp;9Objekt: Večnamenska športna dvorana
Prežihova 1, 9520 Gornja Radgona&amp;R&amp;9UVOD V PROJEKTANTSKI POPIS</oddHeader>
    <oddFooter>&amp;L
&amp;R&amp;P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849E-513B-4209-BD21-1DE5B2EDBD86}">
  <sheetPr>
    <tabColor rgb="FFFFFF00"/>
  </sheetPr>
  <dimension ref="A1:G30"/>
  <sheetViews>
    <sheetView view="pageBreakPreview" zoomScaleSheetLayoutView="100" workbookViewId="0">
      <selection activeCell="B7" sqref="B7"/>
    </sheetView>
  </sheetViews>
  <sheetFormatPr defaultRowHeight="16.5"/>
  <cols>
    <col min="1" max="1" width="7.140625" style="48" customWidth="1"/>
    <col min="2" max="2" width="39.42578125" style="1" customWidth="1"/>
    <col min="3" max="3" width="8.28515625" style="1" customWidth="1"/>
    <col min="4" max="4" width="11.28515625" style="1" customWidth="1"/>
    <col min="5" max="5" width="11.85546875" style="1" customWidth="1"/>
    <col min="6" max="6" width="11"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1.28515625" style="1" customWidth="1"/>
    <col min="261" max="261" width="11.85546875" style="1" customWidth="1"/>
    <col min="262" max="262" width="11"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1.28515625" style="1" customWidth="1"/>
    <col min="517" max="517" width="11.85546875" style="1" customWidth="1"/>
    <col min="518" max="518" width="11"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1.28515625" style="1" customWidth="1"/>
    <col min="773" max="773" width="11.85546875" style="1" customWidth="1"/>
    <col min="774" max="774" width="11"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1.28515625" style="1" customWidth="1"/>
    <col min="1029" max="1029" width="11.85546875" style="1" customWidth="1"/>
    <col min="1030" max="1030" width="11"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1.28515625" style="1" customWidth="1"/>
    <col min="1285" max="1285" width="11.85546875" style="1" customWidth="1"/>
    <col min="1286" max="1286" width="11"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1.28515625" style="1" customWidth="1"/>
    <col min="1541" max="1541" width="11.85546875" style="1" customWidth="1"/>
    <col min="1542" max="1542" width="11"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1.28515625" style="1" customWidth="1"/>
    <col min="1797" max="1797" width="11.85546875" style="1" customWidth="1"/>
    <col min="1798" max="1798" width="11"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1.28515625" style="1" customWidth="1"/>
    <col min="2053" max="2053" width="11.85546875" style="1" customWidth="1"/>
    <col min="2054" max="2054" width="11"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1.28515625" style="1" customWidth="1"/>
    <col min="2309" max="2309" width="11.85546875" style="1" customWidth="1"/>
    <col min="2310" max="2310" width="11"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1.28515625" style="1" customWidth="1"/>
    <col min="2565" max="2565" width="11.85546875" style="1" customWidth="1"/>
    <col min="2566" max="2566" width="11"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1.28515625" style="1" customWidth="1"/>
    <col min="2821" max="2821" width="11.85546875" style="1" customWidth="1"/>
    <col min="2822" max="2822" width="11"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1.28515625" style="1" customWidth="1"/>
    <col min="3077" max="3077" width="11.85546875" style="1" customWidth="1"/>
    <col min="3078" max="3078" width="11"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1.28515625" style="1" customWidth="1"/>
    <col min="3333" max="3333" width="11.85546875" style="1" customWidth="1"/>
    <col min="3334" max="3334" width="11"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1.28515625" style="1" customWidth="1"/>
    <col min="3589" max="3589" width="11.85546875" style="1" customWidth="1"/>
    <col min="3590" max="3590" width="11"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1.28515625" style="1" customWidth="1"/>
    <col min="3845" max="3845" width="11.85546875" style="1" customWidth="1"/>
    <col min="3846" max="3846" width="11"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1.28515625" style="1" customWidth="1"/>
    <col min="4101" max="4101" width="11.85546875" style="1" customWidth="1"/>
    <col min="4102" max="4102" width="11"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1.28515625" style="1" customWidth="1"/>
    <col min="4357" max="4357" width="11.85546875" style="1" customWidth="1"/>
    <col min="4358" max="4358" width="11"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1.28515625" style="1" customWidth="1"/>
    <col min="4613" max="4613" width="11.85546875" style="1" customWidth="1"/>
    <col min="4614" max="4614" width="11"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1.28515625" style="1" customWidth="1"/>
    <col min="4869" max="4869" width="11.85546875" style="1" customWidth="1"/>
    <col min="4870" max="4870" width="11"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1.28515625" style="1" customWidth="1"/>
    <col min="5125" max="5125" width="11.85546875" style="1" customWidth="1"/>
    <col min="5126" max="5126" width="11"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1.28515625" style="1" customWidth="1"/>
    <col min="5381" max="5381" width="11.85546875" style="1" customWidth="1"/>
    <col min="5382" max="5382" width="11"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1.28515625" style="1" customWidth="1"/>
    <col min="5637" max="5637" width="11.85546875" style="1" customWidth="1"/>
    <col min="5638" max="5638" width="11"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1.28515625" style="1" customWidth="1"/>
    <col min="5893" max="5893" width="11.85546875" style="1" customWidth="1"/>
    <col min="5894" max="5894" width="11"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1.28515625" style="1" customWidth="1"/>
    <col min="6149" max="6149" width="11.85546875" style="1" customWidth="1"/>
    <col min="6150" max="6150" width="11"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1.28515625" style="1" customWidth="1"/>
    <col min="6405" max="6405" width="11.85546875" style="1" customWidth="1"/>
    <col min="6406" max="6406" width="11"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1.28515625" style="1" customWidth="1"/>
    <col min="6661" max="6661" width="11.85546875" style="1" customWidth="1"/>
    <col min="6662" max="6662" width="11"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1.28515625" style="1" customWidth="1"/>
    <col min="6917" max="6917" width="11.85546875" style="1" customWidth="1"/>
    <col min="6918" max="6918" width="11"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1.28515625" style="1" customWidth="1"/>
    <col min="7173" max="7173" width="11.85546875" style="1" customWidth="1"/>
    <col min="7174" max="7174" width="11"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1.28515625" style="1" customWidth="1"/>
    <col min="7429" max="7429" width="11.85546875" style="1" customWidth="1"/>
    <col min="7430" max="7430" width="11"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1.28515625" style="1" customWidth="1"/>
    <col min="7685" max="7685" width="11.85546875" style="1" customWidth="1"/>
    <col min="7686" max="7686" width="11"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1.28515625" style="1" customWidth="1"/>
    <col min="7941" max="7941" width="11.85546875" style="1" customWidth="1"/>
    <col min="7942" max="7942" width="11"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1.28515625" style="1" customWidth="1"/>
    <col min="8197" max="8197" width="11.85546875" style="1" customWidth="1"/>
    <col min="8198" max="8198" width="11"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1.28515625" style="1" customWidth="1"/>
    <col min="8453" max="8453" width="11.85546875" style="1" customWidth="1"/>
    <col min="8454" max="8454" width="11"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1.28515625" style="1" customWidth="1"/>
    <col min="8709" max="8709" width="11.85546875" style="1" customWidth="1"/>
    <col min="8710" max="8710" width="11"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1.28515625" style="1" customWidth="1"/>
    <col min="8965" max="8965" width="11.85546875" style="1" customWidth="1"/>
    <col min="8966" max="8966" width="11"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1.28515625" style="1" customWidth="1"/>
    <col min="9221" max="9221" width="11.85546875" style="1" customWidth="1"/>
    <col min="9222" max="9222" width="11"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1.28515625" style="1" customWidth="1"/>
    <col min="9477" max="9477" width="11.85546875" style="1" customWidth="1"/>
    <col min="9478" max="9478" width="11"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1.28515625" style="1" customWidth="1"/>
    <col min="9733" max="9733" width="11.85546875" style="1" customWidth="1"/>
    <col min="9734" max="9734" width="11"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1.28515625" style="1" customWidth="1"/>
    <col min="9989" max="9989" width="11.85546875" style="1" customWidth="1"/>
    <col min="9990" max="9990" width="11"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1.28515625" style="1" customWidth="1"/>
    <col min="10245" max="10245" width="11.85546875" style="1" customWidth="1"/>
    <col min="10246" max="10246" width="11"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1.28515625" style="1" customWidth="1"/>
    <col min="10501" max="10501" width="11.85546875" style="1" customWidth="1"/>
    <col min="10502" max="10502" width="11"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1.28515625" style="1" customWidth="1"/>
    <col min="10757" max="10757" width="11.85546875" style="1" customWidth="1"/>
    <col min="10758" max="10758" width="11"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1.28515625" style="1" customWidth="1"/>
    <col min="11013" max="11013" width="11.85546875" style="1" customWidth="1"/>
    <col min="11014" max="11014" width="11"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1.28515625" style="1" customWidth="1"/>
    <col min="11269" max="11269" width="11.85546875" style="1" customWidth="1"/>
    <col min="11270" max="11270" width="11"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1.28515625" style="1" customWidth="1"/>
    <col min="11525" max="11525" width="11.85546875" style="1" customWidth="1"/>
    <col min="11526" max="11526" width="11"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1.28515625" style="1" customWidth="1"/>
    <col min="11781" max="11781" width="11.85546875" style="1" customWidth="1"/>
    <col min="11782" max="11782" width="11"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1.28515625" style="1" customWidth="1"/>
    <col min="12037" max="12037" width="11.85546875" style="1" customWidth="1"/>
    <col min="12038" max="12038" width="11"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1.28515625" style="1" customWidth="1"/>
    <col min="12293" max="12293" width="11.85546875" style="1" customWidth="1"/>
    <col min="12294" max="12294" width="11"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1.28515625" style="1" customWidth="1"/>
    <col min="12549" max="12549" width="11.85546875" style="1" customWidth="1"/>
    <col min="12550" max="12550" width="11"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1.28515625" style="1" customWidth="1"/>
    <col min="12805" max="12805" width="11.85546875" style="1" customWidth="1"/>
    <col min="12806" max="12806" width="11"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1.28515625" style="1" customWidth="1"/>
    <col min="13061" max="13061" width="11.85546875" style="1" customWidth="1"/>
    <col min="13062" max="13062" width="11"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1.28515625" style="1" customWidth="1"/>
    <col min="13317" max="13317" width="11.85546875" style="1" customWidth="1"/>
    <col min="13318" max="13318" width="11"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1.28515625" style="1" customWidth="1"/>
    <col min="13573" max="13573" width="11.85546875" style="1" customWidth="1"/>
    <col min="13574" max="13574" width="11"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1.28515625" style="1" customWidth="1"/>
    <col min="13829" max="13829" width="11.85546875" style="1" customWidth="1"/>
    <col min="13830" max="13830" width="11"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1.28515625" style="1" customWidth="1"/>
    <col min="14085" max="14085" width="11.85546875" style="1" customWidth="1"/>
    <col min="14086" max="14086" width="11"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1.28515625" style="1" customWidth="1"/>
    <col min="14341" max="14341" width="11.85546875" style="1" customWidth="1"/>
    <col min="14342" max="14342" width="11"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1.28515625" style="1" customWidth="1"/>
    <col min="14597" max="14597" width="11.85546875" style="1" customWidth="1"/>
    <col min="14598" max="14598" width="11"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1.28515625" style="1" customWidth="1"/>
    <col min="14853" max="14853" width="11.85546875" style="1" customWidth="1"/>
    <col min="14854" max="14854" width="11"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1.28515625" style="1" customWidth="1"/>
    <col min="15109" max="15109" width="11.85546875" style="1" customWidth="1"/>
    <col min="15110" max="15110" width="11"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1.28515625" style="1" customWidth="1"/>
    <col min="15365" max="15365" width="11.85546875" style="1" customWidth="1"/>
    <col min="15366" max="15366" width="11"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1.28515625" style="1" customWidth="1"/>
    <col min="15621" max="15621" width="11.85546875" style="1" customWidth="1"/>
    <col min="15622" max="15622" width="11"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1.28515625" style="1" customWidth="1"/>
    <col min="15877" max="15877" width="11.85546875" style="1" customWidth="1"/>
    <col min="15878" max="15878" width="11"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1.28515625" style="1" customWidth="1"/>
    <col min="16133" max="16133" width="11.85546875" style="1" customWidth="1"/>
    <col min="16134" max="16134" width="11" style="1" customWidth="1"/>
    <col min="16135" max="16139" width="9.140625" style="1"/>
    <col min="16140" max="16140" width="7.140625" style="1" customWidth="1"/>
    <col min="16141" max="16384" width="9.140625" style="1"/>
  </cols>
  <sheetData>
    <row r="1" spans="1:7">
      <c r="A1" s="78" t="s">
        <v>752</v>
      </c>
      <c r="B1" s="24" t="s">
        <v>753</v>
      </c>
    </row>
    <row r="2" spans="1:7">
      <c r="A2" s="78"/>
      <c r="B2" s="24"/>
    </row>
    <row r="3" spans="1:7">
      <c r="A3" s="78"/>
      <c r="B3" s="24"/>
    </row>
    <row r="4" spans="1:7">
      <c r="A4" s="13"/>
    </row>
    <row r="5" spans="1:7" s="24" customFormat="1" ht="17.25" thickBot="1">
      <c r="A5" s="209"/>
      <c r="B5" s="81" t="s">
        <v>108</v>
      </c>
      <c r="C5" s="101" t="s">
        <v>211</v>
      </c>
      <c r="D5" s="101" t="s">
        <v>109</v>
      </c>
      <c r="E5" s="101" t="s">
        <v>110</v>
      </c>
      <c r="F5" s="101" t="s">
        <v>111</v>
      </c>
    </row>
    <row r="6" spans="1:7" ht="17.25" thickTop="1">
      <c r="A6" s="13"/>
      <c r="E6" s="838"/>
    </row>
    <row r="7" spans="1:7" ht="76.5">
      <c r="A7" s="83" t="s">
        <v>754</v>
      </c>
      <c r="B7" s="46" t="s">
        <v>755</v>
      </c>
      <c r="C7" s="84" t="s">
        <v>113</v>
      </c>
      <c r="D7" s="85">
        <v>551.92999999999995</v>
      </c>
      <c r="E7" s="832">
        <v>0</v>
      </c>
      <c r="F7" s="86">
        <f>E7*D7</f>
        <v>0</v>
      </c>
    </row>
    <row r="8" spans="1:7">
      <c r="A8" s="13"/>
      <c r="B8" s="210"/>
      <c r="E8" s="838"/>
    </row>
    <row r="9" spans="1:7" ht="90.75" customHeight="1">
      <c r="A9" s="83" t="s">
        <v>756</v>
      </c>
      <c r="B9" s="46" t="s">
        <v>757</v>
      </c>
      <c r="C9" s="84" t="s">
        <v>113</v>
      </c>
      <c r="D9" s="85">
        <v>208.7</v>
      </c>
      <c r="E9" s="832">
        <v>0</v>
      </c>
      <c r="F9" s="86">
        <f>E9*D9</f>
        <v>0</v>
      </c>
    </row>
    <row r="10" spans="1:7">
      <c r="A10" s="13"/>
      <c r="B10" s="211"/>
      <c r="E10" s="838"/>
    </row>
    <row r="11" spans="1:7" ht="93" customHeight="1">
      <c r="A11" s="83" t="s">
        <v>758</v>
      </c>
      <c r="B11" s="46" t="s">
        <v>759</v>
      </c>
      <c r="C11" s="84" t="s">
        <v>113</v>
      </c>
      <c r="D11" s="85">
        <v>245</v>
      </c>
      <c r="E11" s="832">
        <v>0</v>
      </c>
      <c r="F11" s="86">
        <f>E11*D11</f>
        <v>0</v>
      </c>
    </row>
    <row r="12" spans="1:7">
      <c r="A12" s="13"/>
      <c r="B12" s="211"/>
      <c r="E12" s="838"/>
    </row>
    <row r="13" spans="1:7" ht="106.5" customHeight="1">
      <c r="A13" s="83" t="s">
        <v>760</v>
      </c>
      <c r="B13" s="46" t="s">
        <v>761</v>
      </c>
      <c r="C13" s="84" t="s">
        <v>113</v>
      </c>
      <c r="D13" s="85">
        <v>439.25</v>
      </c>
      <c r="E13" s="832">
        <v>0</v>
      </c>
      <c r="F13" s="86">
        <f>E13*D13</f>
        <v>0</v>
      </c>
      <c r="G13" s="87"/>
    </row>
    <row r="14" spans="1:7">
      <c r="A14" s="13"/>
      <c r="B14" s="211"/>
      <c r="C14" s="84"/>
      <c r="D14" s="85"/>
      <c r="E14" s="832"/>
      <c r="F14" s="86"/>
    </row>
    <row r="15" spans="1:7" ht="105" customHeight="1">
      <c r="A15" s="83" t="s">
        <v>762</v>
      </c>
      <c r="B15" s="46" t="s">
        <v>763</v>
      </c>
      <c r="C15" s="84" t="s">
        <v>113</v>
      </c>
      <c r="D15" s="85">
        <v>541.28</v>
      </c>
      <c r="E15" s="832">
        <v>0</v>
      </c>
      <c r="F15" s="86">
        <f>E15*D15</f>
        <v>0</v>
      </c>
    </row>
    <row r="16" spans="1:7">
      <c r="A16" s="13"/>
      <c r="B16" s="211"/>
      <c r="C16" s="84"/>
      <c r="D16" s="85"/>
      <c r="E16" s="832"/>
      <c r="F16" s="86"/>
    </row>
    <row r="17" spans="1:7" ht="105" customHeight="1">
      <c r="A17" s="83" t="s">
        <v>764</v>
      </c>
      <c r="B17" s="46" t="s">
        <v>765</v>
      </c>
      <c r="C17" s="84" t="s">
        <v>113</v>
      </c>
      <c r="D17" s="85">
        <v>189.82</v>
      </c>
      <c r="E17" s="832">
        <v>0</v>
      </c>
      <c r="F17" s="86">
        <f>E17*D17</f>
        <v>0</v>
      </c>
      <c r="G17" s="87"/>
    </row>
    <row r="18" spans="1:7">
      <c r="A18" s="13"/>
      <c r="B18" s="211"/>
      <c r="C18" s="84"/>
      <c r="D18" s="85"/>
      <c r="E18" s="832"/>
      <c r="F18" s="86"/>
    </row>
    <row r="19" spans="1:7" ht="106.5" customHeight="1">
      <c r="A19" s="83" t="s">
        <v>766</v>
      </c>
      <c r="B19" s="46" t="s">
        <v>767</v>
      </c>
      <c r="C19" s="84" t="s">
        <v>113</v>
      </c>
      <c r="D19" s="85">
        <v>27.24</v>
      </c>
      <c r="E19" s="832">
        <v>0</v>
      </c>
      <c r="F19" s="86">
        <f>E19*D19</f>
        <v>0</v>
      </c>
      <c r="G19" s="87"/>
    </row>
    <row r="20" spans="1:7">
      <c r="A20" s="13"/>
      <c r="B20" s="212"/>
      <c r="C20" s="84"/>
      <c r="D20" s="85"/>
      <c r="E20" s="832"/>
      <c r="F20" s="86"/>
    </row>
    <row r="21" spans="1:7" ht="67.5" customHeight="1">
      <c r="A21" s="83" t="s">
        <v>768</v>
      </c>
      <c r="B21" s="46" t="s">
        <v>769</v>
      </c>
      <c r="C21" s="84" t="s">
        <v>113</v>
      </c>
      <c r="D21" s="85">
        <v>78.05</v>
      </c>
      <c r="E21" s="832">
        <v>0</v>
      </c>
      <c r="F21" s="86">
        <f>E21*D21</f>
        <v>0</v>
      </c>
      <c r="G21" s="87"/>
    </row>
    <row r="22" spans="1:7">
      <c r="A22" s="13"/>
      <c r="B22" s="212"/>
      <c r="C22" s="84"/>
      <c r="D22" s="85"/>
      <c r="E22" s="832"/>
      <c r="F22" s="86"/>
    </row>
    <row r="23" spans="1:7" ht="65.25" customHeight="1">
      <c r="A23" s="83" t="s">
        <v>770</v>
      </c>
      <c r="B23" s="46" t="s">
        <v>771</v>
      </c>
      <c r="C23" s="84" t="s">
        <v>113</v>
      </c>
      <c r="D23" s="85">
        <v>36.950000000000003</v>
      </c>
      <c r="E23" s="832">
        <v>0</v>
      </c>
      <c r="F23" s="86">
        <f>E23*D23</f>
        <v>0</v>
      </c>
      <c r="G23" s="87"/>
    </row>
    <row r="24" spans="1:7">
      <c r="A24" s="13"/>
      <c r="B24" s="211"/>
      <c r="C24" s="84"/>
      <c r="D24" s="85"/>
      <c r="E24" s="832"/>
      <c r="F24" s="86"/>
    </row>
    <row r="25" spans="1:7" ht="29.25" customHeight="1">
      <c r="A25" s="83" t="s">
        <v>772</v>
      </c>
      <c r="B25" s="46" t="s">
        <v>773</v>
      </c>
      <c r="C25" s="84" t="s">
        <v>375</v>
      </c>
      <c r="D25" s="85">
        <v>18</v>
      </c>
      <c r="E25" s="832">
        <v>0</v>
      </c>
      <c r="F25" s="86">
        <f>E25*D25</f>
        <v>0</v>
      </c>
    </row>
    <row r="26" spans="1:7">
      <c r="A26" s="83"/>
      <c r="B26" s="46"/>
      <c r="C26" s="84"/>
      <c r="D26" s="85"/>
      <c r="E26" s="832"/>
      <c r="F26" s="86"/>
    </row>
    <row r="27" spans="1:7" ht="27" customHeight="1">
      <c r="A27" s="83" t="s">
        <v>774</v>
      </c>
      <c r="B27" s="46" t="s">
        <v>775</v>
      </c>
      <c r="C27" s="84" t="s">
        <v>375</v>
      </c>
      <c r="D27" s="85">
        <v>15</v>
      </c>
      <c r="E27" s="832">
        <v>0</v>
      </c>
      <c r="F27" s="86">
        <f>E27*D27</f>
        <v>0</v>
      </c>
    </row>
    <row r="28" spans="1:7" s="87" customFormat="1" ht="24" customHeight="1" thickBot="1">
      <c r="A28" s="83"/>
      <c r="B28" s="46"/>
      <c r="C28" s="102"/>
      <c r="D28" s="103"/>
      <c r="E28" s="840"/>
      <c r="F28" s="105"/>
    </row>
    <row r="29" spans="1:7" s="24" customFormat="1" ht="17.25" thickBot="1">
      <c r="A29" s="213"/>
      <c r="B29" s="91" t="s">
        <v>776</v>
      </c>
      <c r="C29" s="106"/>
      <c r="D29" s="107"/>
      <c r="E29" s="108"/>
      <c r="F29" s="108">
        <f>SUM(F6:F28)</f>
        <v>0</v>
      </c>
    </row>
    <row r="30" spans="1:7" ht="17.25" thickTop="1"/>
  </sheetData>
  <sheetProtection algorithmName="SHA-512" hashValue="x8MUCk79PiZFyF72uVHS7BLJfWEFVgoAEmjXcnS2xfnHH2+ka4XfV5MqOnjOdsR2PLaAN30LbR534Q5UJt4yNA==" saltValue="gov8rkrS6VnCq5CvWdzIhg==" spinCount="100000" sheet="1"/>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B/9.0 MONTAŽERSKA DELA</oddHeader>
    <oddFooter>&amp;LRekonstrukcija - OBSTOJEČI OBJEKT&amp;R&amp;P</oddFooter>
  </headerFooter>
  <colBreaks count="1" manualBreakCount="1">
    <brk id="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769EB-0114-4D87-BE73-3CC596CA310A}">
  <sheetPr>
    <tabColor rgb="FFFFFF00"/>
  </sheetPr>
  <dimension ref="A1:F10"/>
  <sheetViews>
    <sheetView view="pageBreakPreview" zoomScaleSheetLayoutView="100" workbookViewId="0">
      <selection activeCell="E7" sqref="E7"/>
    </sheetView>
  </sheetViews>
  <sheetFormatPr defaultRowHeight="16.5"/>
  <cols>
    <col min="1" max="1" width="7.140625" style="48" customWidth="1"/>
    <col min="2" max="2" width="39.42578125" style="1" customWidth="1"/>
    <col min="3" max="3" width="8.28515625" style="1" customWidth="1"/>
    <col min="4" max="4" width="11.28515625" style="1" customWidth="1"/>
    <col min="5" max="5" width="11.85546875" style="1" customWidth="1"/>
    <col min="6" max="6" width="11"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1.28515625" style="1" customWidth="1"/>
    <col min="261" max="261" width="11.85546875" style="1" customWidth="1"/>
    <col min="262" max="262" width="11"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1.28515625" style="1" customWidth="1"/>
    <col min="517" max="517" width="11.85546875" style="1" customWidth="1"/>
    <col min="518" max="518" width="11"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1.28515625" style="1" customWidth="1"/>
    <col min="773" max="773" width="11.85546875" style="1" customWidth="1"/>
    <col min="774" max="774" width="11"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1.28515625" style="1" customWidth="1"/>
    <col min="1029" max="1029" width="11.85546875" style="1" customWidth="1"/>
    <col min="1030" max="1030" width="11"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1.28515625" style="1" customWidth="1"/>
    <col min="1285" max="1285" width="11.85546875" style="1" customWidth="1"/>
    <col min="1286" max="1286" width="11"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1.28515625" style="1" customWidth="1"/>
    <col min="1541" max="1541" width="11.85546875" style="1" customWidth="1"/>
    <col min="1542" max="1542" width="11"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1.28515625" style="1" customWidth="1"/>
    <col min="1797" max="1797" width="11.85546875" style="1" customWidth="1"/>
    <col min="1798" max="1798" width="11"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1.28515625" style="1" customWidth="1"/>
    <col min="2053" max="2053" width="11.85546875" style="1" customWidth="1"/>
    <col min="2054" max="2054" width="11"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1.28515625" style="1" customWidth="1"/>
    <col min="2309" max="2309" width="11.85546875" style="1" customWidth="1"/>
    <col min="2310" max="2310" width="11"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1.28515625" style="1" customWidth="1"/>
    <col min="2565" max="2565" width="11.85546875" style="1" customWidth="1"/>
    <col min="2566" max="2566" width="11"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1.28515625" style="1" customWidth="1"/>
    <col min="2821" max="2821" width="11.85546875" style="1" customWidth="1"/>
    <col min="2822" max="2822" width="11"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1.28515625" style="1" customWidth="1"/>
    <col min="3077" max="3077" width="11.85546875" style="1" customWidth="1"/>
    <col min="3078" max="3078" width="11"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1.28515625" style="1" customWidth="1"/>
    <col min="3333" max="3333" width="11.85546875" style="1" customWidth="1"/>
    <col min="3334" max="3334" width="11"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1.28515625" style="1" customWidth="1"/>
    <col min="3589" max="3589" width="11.85546875" style="1" customWidth="1"/>
    <col min="3590" max="3590" width="11"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1.28515625" style="1" customWidth="1"/>
    <col min="3845" max="3845" width="11.85546875" style="1" customWidth="1"/>
    <col min="3846" max="3846" width="11"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1.28515625" style="1" customWidth="1"/>
    <col min="4101" max="4101" width="11.85546875" style="1" customWidth="1"/>
    <col min="4102" max="4102" width="11"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1.28515625" style="1" customWidth="1"/>
    <col min="4357" max="4357" width="11.85546875" style="1" customWidth="1"/>
    <col min="4358" max="4358" width="11"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1.28515625" style="1" customWidth="1"/>
    <col min="4613" max="4613" width="11.85546875" style="1" customWidth="1"/>
    <col min="4614" max="4614" width="11"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1.28515625" style="1" customWidth="1"/>
    <col min="4869" max="4869" width="11.85546875" style="1" customWidth="1"/>
    <col min="4870" max="4870" width="11"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1.28515625" style="1" customWidth="1"/>
    <col min="5125" max="5125" width="11.85546875" style="1" customWidth="1"/>
    <col min="5126" max="5126" width="11"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1.28515625" style="1" customWidth="1"/>
    <col min="5381" max="5381" width="11.85546875" style="1" customWidth="1"/>
    <col min="5382" max="5382" width="11"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1.28515625" style="1" customWidth="1"/>
    <col min="5637" max="5637" width="11.85546875" style="1" customWidth="1"/>
    <col min="5638" max="5638" width="11"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1.28515625" style="1" customWidth="1"/>
    <col min="5893" max="5893" width="11.85546875" style="1" customWidth="1"/>
    <col min="5894" max="5894" width="11"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1.28515625" style="1" customWidth="1"/>
    <col min="6149" max="6149" width="11.85546875" style="1" customWidth="1"/>
    <col min="6150" max="6150" width="11"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1.28515625" style="1" customWidth="1"/>
    <col min="6405" max="6405" width="11.85546875" style="1" customWidth="1"/>
    <col min="6406" max="6406" width="11"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1.28515625" style="1" customWidth="1"/>
    <col min="6661" max="6661" width="11.85546875" style="1" customWidth="1"/>
    <col min="6662" max="6662" width="11"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1.28515625" style="1" customWidth="1"/>
    <col min="6917" max="6917" width="11.85546875" style="1" customWidth="1"/>
    <col min="6918" max="6918" width="11"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1.28515625" style="1" customWidth="1"/>
    <col min="7173" max="7173" width="11.85546875" style="1" customWidth="1"/>
    <col min="7174" max="7174" width="11"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1.28515625" style="1" customWidth="1"/>
    <col min="7429" max="7429" width="11.85546875" style="1" customWidth="1"/>
    <col min="7430" max="7430" width="11"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1.28515625" style="1" customWidth="1"/>
    <col min="7685" max="7685" width="11.85546875" style="1" customWidth="1"/>
    <col min="7686" max="7686" width="11"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1.28515625" style="1" customWidth="1"/>
    <col min="7941" max="7941" width="11.85546875" style="1" customWidth="1"/>
    <col min="7942" max="7942" width="11"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1.28515625" style="1" customWidth="1"/>
    <col min="8197" max="8197" width="11.85546875" style="1" customWidth="1"/>
    <col min="8198" max="8198" width="11"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1.28515625" style="1" customWidth="1"/>
    <col min="8453" max="8453" width="11.85546875" style="1" customWidth="1"/>
    <col min="8454" max="8454" width="11"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1.28515625" style="1" customWidth="1"/>
    <col min="8709" max="8709" width="11.85546875" style="1" customWidth="1"/>
    <col min="8710" max="8710" width="11"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1.28515625" style="1" customWidth="1"/>
    <col min="8965" max="8965" width="11.85546875" style="1" customWidth="1"/>
    <col min="8966" max="8966" width="11"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1.28515625" style="1" customWidth="1"/>
    <col min="9221" max="9221" width="11.85546875" style="1" customWidth="1"/>
    <col min="9222" max="9222" width="11"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1.28515625" style="1" customWidth="1"/>
    <col min="9477" max="9477" width="11.85546875" style="1" customWidth="1"/>
    <col min="9478" max="9478" width="11"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1.28515625" style="1" customWidth="1"/>
    <col min="9733" max="9733" width="11.85546875" style="1" customWidth="1"/>
    <col min="9734" max="9734" width="11"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1.28515625" style="1" customWidth="1"/>
    <col min="9989" max="9989" width="11.85546875" style="1" customWidth="1"/>
    <col min="9990" max="9990" width="11"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1.28515625" style="1" customWidth="1"/>
    <col min="10245" max="10245" width="11.85546875" style="1" customWidth="1"/>
    <col min="10246" max="10246" width="11"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1.28515625" style="1" customWidth="1"/>
    <col min="10501" max="10501" width="11.85546875" style="1" customWidth="1"/>
    <col min="10502" max="10502" width="11"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1.28515625" style="1" customWidth="1"/>
    <col min="10757" max="10757" width="11.85546875" style="1" customWidth="1"/>
    <col min="10758" max="10758" width="11"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1.28515625" style="1" customWidth="1"/>
    <col min="11013" max="11013" width="11.85546875" style="1" customWidth="1"/>
    <col min="11014" max="11014" width="11"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1.28515625" style="1" customWidth="1"/>
    <col min="11269" max="11269" width="11.85546875" style="1" customWidth="1"/>
    <col min="11270" max="11270" width="11"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1.28515625" style="1" customWidth="1"/>
    <col min="11525" max="11525" width="11.85546875" style="1" customWidth="1"/>
    <col min="11526" max="11526" width="11"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1.28515625" style="1" customWidth="1"/>
    <col min="11781" max="11781" width="11.85546875" style="1" customWidth="1"/>
    <col min="11782" max="11782" width="11"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1.28515625" style="1" customWidth="1"/>
    <col min="12037" max="12037" width="11.85546875" style="1" customWidth="1"/>
    <col min="12038" max="12038" width="11"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1.28515625" style="1" customWidth="1"/>
    <col min="12293" max="12293" width="11.85546875" style="1" customWidth="1"/>
    <col min="12294" max="12294" width="11"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1.28515625" style="1" customWidth="1"/>
    <col min="12549" max="12549" width="11.85546875" style="1" customWidth="1"/>
    <col min="12550" max="12550" width="11"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1.28515625" style="1" customWidth="1"/>
    <col min="12805" max="12805" width="11.85546875" style="1" customWidth="1"/>
    <col min="12806" max="12806" width="11"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1.28515625" style="1" customWidth="1"/>
    <col min="13061" max="13061" width="11.85546875" style="1" customWidth="1"/>
    <col min="13062" max="13062" width="11"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1.28515625" style="1" customWidth="1"/>
    <col min="13317" max="13317" width="11.85546875" style="1" customWidth="1"/>
    <col min="13318" max="13318" width="11"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1.28515625" style="1" customWidth="1"/>
    <col min="13573" max="13573" width="11.85546875" style="1" customWidth="1"/>
    <col min="13574" max="13574" width="11"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1.28515625" style="1" customWidth="1"/>
    <col min="13829" max="13829" width="11.85546875" style="1" customWidth="1"/>
    <col min="13830" max="13830" width="11"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1.28515625" style="1" customWidth="1"/>
    <col min="14085" max="14085" width="11.85546875" style="1" customWidth="1"/>
    <col min="14086" max="14086" width="11"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1.28515625" style="1" customWidth="1"/>
    <col min="14341" max="14341" width="11.85546875" style="1" customWidth="1"/>
    <col min="14342" max="14342" width="11"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1.28515625" style="1" customWidth="1"/>
    <col min="14597" max="14597" width="11.85546875" style="1" customWidth="1"/>
    <col min="14598" max="14598" width="11"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1.28515625" style="1" customWidth="1"/>
    <col min="14853" max="14853" width="11.85546875" style="1" customWidth="1"/>
    <col min="14854" max="14854" width="11"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1.28515625" style="1" customWidth="1"/>
    <col min="15109" max="15109" width="11.85546875" style="1" customWidth="1"/>
    <col min="15110" max="15110" width="11"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1.28515625" style="1" customWidth="1"/>
    <col min="15365" max="15365" width="11.85546875" style="1" customWidth="1"/>
    <col min="15366" max="15366" width="11"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1.28515625" style="1" customWidth="1"/>
    <col min="15621" max="15621" width="11.85546875" style="1" customWidth="1"/>
    <col min="15622" max="15622" width="11"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1.28515625" style="1" customWidth="1"/>
    <col min="15877" max="15877" width="11.85546875" style="1" customWidth="1"/>
    <col min="15878" max="15878" width="11"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1.28515625" style="1" customWidth="1"/>
    <col min="16133" max="16133" width="11.85546875" style="1" customWidth="1"/>
    <col min="16134" max="16134" width="11" style="1" customWidth="1"/>
    <col min="16135" max="16139" width="9.140625" style="1"/>
    <col min="16140" max="16140" width="7.140625" style="1" customWidth="1"/>
    <col min="16141" max="16384" width="9.140625" style="1"/>
  </cols>
  <sheetData>
    <row r="1" spans="1:6">
      <c r="A1" s="78" t="s">
        <v>777</v>
      </c>
      <c r="B1" s="24" t="s">
        <v>778</v>
      </c>
    </row>
    <row r="2" spans="1:6">
      <c r="A2" s="78"/>
      <c r="B2" s="24"/>
    </row>
    <row r="3" spans="1:6">
      <c r="A3" s="78"/>
      <c r="B3" s="24"/>
    </row>
    <row r="4" spans="1:6">
      <c r="A4" s="13"/>
    </row>
    <row r="5" spans="1:6" s="24" customFormat="1" ht="17.25" thickBot="1">
      <c r="A5" s="209"/>
      <c r="B5" s="81" t="s">
        <v>108</v>
      </c>
      <c r="C5" s="101" t="s">
        <v>211</v>
      </c>
      <c r="D5" s="101" t="s">
        <v>109</v>
      </c>
      <c r="E5" s="101" t="s">
        <v>110</v>
      </c>
      <c r="F5" s="101" t="s">
        <v>111</v>
      </c>
    </row>
    <row r="6" spans="1:6" ht="17.25" thickTop="1">
      <c r="A6" s="13"/>
    </row>
    <row r="7" spans="1:6" ht="154.5" customHeight="1">
      <c r="A7" s="83" t="s">
        <v>779</v>
      </c>
      <c r="B7" s="45" t="s">
        <v>2232</v>
      </c>
      <c r="C7" s="84" t="s">
        <v>128</v>
      </c>
      <c r="D7" s="85">
        <v>1</v>
      </c>
      <c r="E7" s="832">
        <v>0</v>
      </c>
      <c r="F7" s="86">
        <f>E7*D7</f>
        <v>0</v>
      </c>
    </row>
    <row r="8" spans="1:6" s="87" customFormat="1" ht="24" customHeight="1" thickBot="1">
      <c r="A8" s="83"/>
      <c r="B8" s="46"/>
      <c r="C8" s="102"/>
      <c r="D8" s="103"/>
      <c r="E8" s="105"/>
      <c r="F8" s="105"/>
    </row>
    <row r="9" spans="1:6" s="24" customFormat="1" ht="17.25" thickBot="1">
      <c r="A9" s="213"/>
      <c r="B9" s="91" t="s">
        <v>780</v>
      </c>
      <c r="C9" s="106"/>
      <c r="D9" s="107"/>
      <c r="E9" s="108"/>
      <c r="F9" s="108">
        <f>SUM(F6:F7)</f>
        <v>0</v>
      </c>
    </row>
    <row r="10" spans="1:6" ht="17.25" thickTop="1"/>
  </sheetData>
  <sheetProtection algorithmName="SHA-512" hashValue="meurqrpxoNNZO9zBZMfQoBuVHToS3RPpJrBluK0t02XA0hWBDh8GtkJ0N4/3obaGhnFBvRzYlgXPYFXCLzYwMQ==" saltValue="VnPxXjJyw9ZKpHzfx8MieA==" spinCount="100000" sheet="1"/>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B/10.0 DVIGALO</oddHeader>
    <oddFooter>&amp;LRekonstrukcija - OBSTOJEČI OBJEKT&amp;R&amp;P</oddFooter>
  </headerFooter>
  <colBreaks count="1" manualBreakCount="1">
    <brk id="8"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4DA18-1182-4BB7-869E-E7B3A185CFEB}">
  <sheetPr>
    <tabColor rgb="FF00B0F0"/>
  </sheetPr>
  <dimension ref="A1:F45"/>
  <sheetViews>
    <sheetView view="pageBreakPreview" zoomScaleSheetLayoutView="100" workbookViewId="0">
      <selection activeCell="D8" sqref="D8"/>
    </sheetView>
  </sheetViews>
  <sheetFormatPr defaultRowHeight="16.5"/>
  <cols>
    <col min="1" max="1" width="7.140625" style="48" customWidth="1"/>
    <col min="2" max="2" width="39.42578125" style="1" customWidth="1"/>
    <col min="3" max="3" width="8.5703125" style="48" customWidth="1"/>
    <col min="4" max="4" width="11.140625" style="48" customWidth="1"/>
    <col min="5" max="5" width="11.28515625" style="48" customWidth="1"/>
    <col min="6" max="6" width="12.42578125" style="48" customWidth="1"/>
    <col min="7" max="11" width="9.140625" style="1"/>
    <col min="12" max="12" width="7.140625" style="1" customWidth="1"/>
    <col min="13" max="256" width="9.14062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9.140625" style="1"/>
    <col min="16140" max="16140" width="7.140625" style="1" customWidth="1"/>
    <col min="16141" max="16384" width="9.140625" style="1"/>
  </cols>
  <sheetData>
    <row r="1" spans="1:6">
      <c r="A1" s="78" t="s">
        <v>162</v>
      </c>
      <c r="B1" s="24" t="s">
        <v>163</v>
      </c>
    </row>
    <row r="2" spans="1:6">
      <c r="A2" s="78"/>
      <c r="B2" s="24"/>
    </row>
    <row r="3" spans="1:6" ht="138.75" customHeight="1">
      <c r="A3" s="813" t="s">
        <v>164</v>
      </c>
      <c r="B3" s="814"/>
      <c r="C3" s="814"/>
      <c r="D3" s="814"/>
      <c r="E3" s="814"/>
      <c r="F3" s="815"/>
    </row>
    <row r="4" spans="1:6">
      <c r="A4" s="78"/>
      <c r="B4" s="24"/>
    </row>
    <row r="5" spans="1:6" ht="21.75" customHeight="1"/>
    <row r="6" spans="1:6" s="24" customFormat="1" ht="17.25" thickBot="1">
      <c r="A6" s="80"/>
      <c r="B6" s="81" t="s">
        <v>108</v>
      </c>
      <c r="C6" s="82"/>
      <c r="D6" s="82" t="s">
        <v>109</v>
      </c>
      <c r="E6" s="82" t="s">
        <v>110</v>
      </c>
      <c r="F6" s="82" t="s">
        <v>111</v>
      </c>
    </row>
    <row r="7" spans="1:6" s="87" customFormat="1" ht="13.5" thickTop="1">
      <c r="A7" s="83"/>
      <c r="B7" s="43"/>
      <c r="C7" s="84"/>
      <c r="D7" s="85"/>
      <c r="E7" s="86"/>
      <c r="F7" s="86"/>
    </row>
    <row r="8" spans="1:6" s="87" customFormat="1" ht="51">
      <c r="A8" s="83" t="s">
        <v>44</v>
      </c>
      <c r="B8" s="46" t="s">
        <v>165</v>
      </c>
      <c r="C8" s="84" t="s">
        <v>113</v>
      </c>
      <c r="D8" s="85">
        <v>90</v>
      </c>
      <c r="E8" s="832">
        <v>0</v>
      </c>
      <c r="F8" s="86">
        <f>E8*D8</f>
        <v>0</v>
      </c>
    </row>
    <row r="9" spans="1:6" s="87" customFormat="1" ht="12.75">
      <c r="A9" s="83"/>
      <c r="B9" s="43"/>
      <c r="C9" s="84"/>
      <c r="D9" s="85"/>
      <c r="E9" s="832"/>
      <c r="F9" s="86"/>
    </row>
    <row r="10" spans="1:6" s="87" customFormat="1" ht="25.5">
      <c r="A10" s="83" t="s">
        <v>166</v>
      </c>
      <c r="B10" s="46" t="s">
        <v>167</v>
      </c>
      <c r="C10" s="84" t="s">
        <v>113</v>
      </c>
      <c r="D10" s="85">
        <v>85</v>
      </c>
      <c r="E10" s="832">
        <v>0</v>
      </c>
      <c r="F10" s="86">
        <f>E10*D10</f>
        <v>0</v>
      </c>
    </row>
    <row r="11" spans="1:6" s="87" customFormat="1" ht="12.75">
      <c r="A11" s="83"/>
      <c r="B11" s="43"/>
      <c r="C11" s="84"/>
      <c r="D11" s="85"/>
      <c r="E11" s="832"/>
      <c r="F11" s="86"/>
    </row>
    <row r="12" spans="1:6" s="87" customFormat="1" ht="25.5">
      <c r="A12" s="83" t="s">
        <v>168</v>
      </c>
      <c r="B12" s="46" t="s">
        <v>169</v>
      </c>
      <c r="C12" s="84" t="s">
        <v>113</v>
      </c>
      <c r="D12" s="85">
        <v>85</v>
      </c>
      <c r="E12" s="832">
        <v>0</v>
      </c>
      <c r="F12" s="86">
        <f>E12*D12</f>
        <v>0</v>
      </c>
    </row>
    <row r="13" spans="1:6" s="87" customFormat="1" ht="12.75">
      <c r="A13" s="83"/>
      <c r="B13" s="43"/>
      <c r="C13" s="84"/>
      <c r="D13" s="85"/>
      <c r="E13" s="832"/>
      <c r="F13" s="86"/>
    </row>
    <row r="14" spans="1:6" s="87" customFormat="1" ht="25.5">
      <c r="A14" s="83" t="s">
        <v>170</v>
      </c>
      <c r="B14" s="46" t="s">
        <v>171</v>
      </c>
      <c r="C14" s="84" t="s">
        <v>128</v>
      </c>
      <c r="D14" s="85">
        <v>4</v>
      </c>
      <c r="E14" s="832">
        <v>0</v>
      </c>
      <c r="F14" s="86">
        <f>E14*D14</f>
        <v>0</v>
      </c>
    </row>
    <row r="15" spans="1:6" s="87" customFormat="1" ht="12.75">
      <c r="A15" s="83"/>
      <c r="B15" s="43"/>
      <c r="C15" s="84"/>
      <c r="D15" s="85"/>
      <c r="E15" s="832"/>
      <c r="F15" s="86"/>
    </row>
    <row r="16" spans="1:6" s="87" customFormat="1" ht="25.5">
      <c r="A16" s="83" t="s">
        <v>172</v>
      </c>
      <c r="B16" s="46" t="s">
        <v>173</v>
      </c>
      <c r="C16" s="84" t="s">
        <v>116</v>
      </c>
      <c r="D16" s="85">
        <v>27</v>
      </c>
      <c r="E16" s="832">
        <v>0</v>
      </c>
      <c r="F16" s="86">
        <f>E16*D16</f>
        <v>0</v>
      </c>
    </row>
    <row r="17" spans="1:6" s="87" customFormat="1" ht="12.75">
      <c r="A17" s="83"/>
      <c r="B17" s="43"/>
      <c r="C17" s="84"/>
      <c r="D17" s="85"/>
      <c r="E17" s="832"/>
      <c r="F17" s="86"/>
    </row>
    <row r="18" spans="1:6" s="87" customFormat="1" ht="25.5">
      <c r="A18" s="83" t="s">
        <v>174</v>
      </c>
      <c r="B18" s="46" t="s">
        <v>175</v>
      </c>
      <c r="C18" s="84" t="s">
        <v>116</v>
      </c>
      <c r="D18" s="85">
        <v>47</v>
      </c>
      <c r="E18" s="832">
        <v>0</v>
      </c>
      <c r="F18" s="86">
        <f>E18*D18</f>
        <v>0</v>
      </c>
    </row>
    <row r="19" spans="1:6" s="87" customFormat="1" ht="12.75">
      <c r="A19" s="83"/>
      <c r="B19" s="43"/>
      <c r="C19" s="84"/>
      <c r="D19" s="85"/>
      <c r="E19" s="832"/>
      <c r="F19" s="86"/>
    </row>
    <row r="20" spans="1:6" s="87" customFormat="1" ht="25.5">
      <c r="A20" s="83" t="s">
        <v>176</v>
      </c>
      <c r="B20" s="46" t="s">
        <v>177</v>
      </c>
      <c r="C20" s="84" t="s">
        <v>128</v>
      </c>
      <c r="D20" s="85">
        <v>3</v>
      </c>
      <c r="E20" s="832">
        <v>0</v>
      </c>
      <c r="F20" s="86">
        <f>E20*D20</f>
        <v>0</v>
      </c>
    </row>
    <row r="21" spans="1:6" s="87" customFormat="1" ht="12.75">
      <c r="A21" s="83"/>
      <c r="B21" s="43"/>
      <c r="C21" s="84"/>
      <c r="D21" s="85"/>
      <c r="E21" s="832"/>
      <c r="F21" s="86"/>
    </row>
    <row r="22" spans="1:6" s="87" customFormat="1" ht="25.5">
      <c r="A22" s="83" t="s">
        <v>178</v>
      </c>
      <c r="B22" s="46" t="s">
        <v>179</v>
      </c>
      <c r="C22" s="84" t="s">
        <v>128</v>
      </c>
      <c r="D22" s="85">
        <v>7</v>
      </c>
      <c r="E22" s="832">
        <v>0</v>
      </c>
      <c r="F22" s="86">
        <f>E22*D22</f>
        <v>0</v>
      </c>
    </row>
    <row r="23" spans="1:6" s="87" customFormat="1" ht="12.75">
      <c r="A23" s="83"/>
      <c r="B23" s="43"/>
      <c r="C23" s="84"/>
      <c r="D23" s="85"/>
      <c r="E23" s="832"/>
      <c r="F23" s="86"/>
    </row>
    <row r="24" spans="1:6" s="87" customFormat="1" ht="25.5">
      <c r="A24" s="83" t="s">
        <v>180</v>
      </c>
      <c r="B24" s="46" t="s">
        <v>181</v>
      </c>
      <c r="C24" s="84" t="s">
        <v>123</v>
      </c>
      <c r="D24" s="85">
        <v>6.5</v>
      </c>
      <c r="E24" s="832">
        <v>0</v>
      </c>
      <c r="F24" s="86">
        <f>E24*D24</f>
        <v>0</v>
      </c>
    </row>
    <row r="25" spans="1:6" s="87" customFormat="1" ht="12.75">
      <c r="A25" s="83"/>
      <c r="B25" s="43"/>
      <c r="C25" s="84"/>
      <c r="D25" s="85"/>
      <c r="E25" s="832"/>
      <c r="F25" s="86"/>
    </row>
    <row r="26" spans="1:6" s="87" customFormat="1" ht="25.5">
      <c r="A26" s="83" t="s">
        <v>182</v>
      </c>
      <c r="B26" s="46" t="s">
        <v>183</v>
      </c>
      <c r="C26" s="84" t="s">
        <v>135</v>
      </c>
      <c r="D26" s="85">
        <v>1</v>
      </c>
      <c r="E26" s="832">
        <v>0</v>
      </c>
      <c r="F26" s="86">
        <f>E26*D26</f>
        <v>0</v>
      </c>
    </row>
    <row r="27" spans="1:6" s="87" customFormat="1" ht="12.75">
      <c r="A27" s="83"/>
      <c r="B27" s="43"/>
      <c r="C27" s="84"/>
      <c r="D27" s="85"/>
      <c r="E27" s="832"/>
      <c r="F27" s="86"/>
    </row>
    <row r="28" spans="1:6" s="87" customFormat="1" ht="25.5">
      <c r="A28" s="83" t="s">
        <v>184</v>
      </c>
      <c r="B28" s="46" t="s">
        <v>185</v>
      </c>
      <c r="C28" s="84" t="s">
        <v>135</v>
      </c>
      <c r="D28" s="85">
        <v>1</v>
      </c>
      <c r="E28" s="832">
        <v>0</v>
      </c>
      <c r="F28" s="86">
        <f>E28*D28</f>
        <v>0</v>
      </c>
    </row>
    <row r="29" spans="1:6" s="87" customFormat="1" ht="12.75">
      <c r="A29" s="83"/>
      <c r="B29" s="43"/>
      <c r="C29" s="84"/>
      <c r="D29" s="85"/>
      <c r="E29" s="832"/>
      <c r="F29" s="86"/>
    </row>
    <row r="30" spans="1:6" s="87" customFormat="1" ht="38.25">
      <c r="A30" s="83" t="s">
        <v>186</v>
      </c>
      <c r="B30" s="46" t="s">
        <v>187</v>
      </c>
      <c r="C30" s="84" t="s">
        <v>113</v>
      </c>
      <c r="D30" s="85">
        <v>56</v>
      </c>
      <c r="E30" s="832">
        <v>0</v>
      </c>
      <c r="F30" s="86">
        <f>E30*D30</f>
        <v>0</v>
      </c>
    </row>
    <row r="31" spans="1:6" s="87" customFormat="1" ht="12.75">
      <c r="A31" s="83"/>
      <c r="B31" s="43"/>
      <c r="C31" s="84"/>
      <c r="D31" s="85"/>
      <c r="E31" s="832"/>
      <c r="F31" s="86"/>
    </row>
    <row r="32" spans="1:6" s="87" customFormat="1" ht="25.5">
      <c r="A32" s="83" t="s">
        <v>188</v>
      </c>
      <c r="B32" s="46" t="s">
        <v>189</v>
      </c>
      <c r="C32" s="84" t="s">
        <v>113</v>
      </c>
      <c r="D32" s="85">
        <v>56</v>
      </c>
      <c r="E32" s="832">
        <v>0</v>
      </c>
      <c r="F32" s="86">
        <f>E32*D32</f>
        <v>0</v>
      </c>
    </row>
    <row r="33" spans="1:6" s="87" customFormat="1" ht="12.75">
      <c r="A33" s="83"/>
      <c r="B33" s="43"/>
      <c r="C33" s="84"/>
      <c r="D33" s="85"/>
      <c r="E33" s="832"/>
      <c r="F33" s="86"/>
    </row>
    <row r="34" spans="1:6" s="87" customFormat="1" ht="25.5">
      <c r="A34" s="83" t="s">
        <v>190</v>
      </c>
      <c r="B34" s="46" t="s">
        <v>191</v>
      </c>
      <c r="C34" s="84" t="s">
        <v>123</v>
      </c>
      <c r="D34" s="85">
        <v>32</v>
      </c>
      <c r="E34" s="832">
        <v>0</v>
      </c>
      <c r="F34" s="86">
        <f>E34*D34</f>
        <v>0</v>
      </c>
    </row>
    <row r="35" spans="1:6" s="87" customFormat="1" ht="12.75">
      <c r="A35" s="83"/>
      <c r="B35" s="43"/>
      <c r="C35" s="84"/>
      <c r="D35" s="85"/>
      <c r="E35" s="832"/>
      <c r="F35" s="86"/>
    </row>
    <row r="36" spans="1:6" s="87" customFormat="1" ht="25.5">
      <c r="A36" s="83" t="s">
        <v>192</v>
      </c>
      <c r="B36" s="46" t="s">
        <v>193</v>
      </c>
      <c r="C36" s="84" t="s">
        <v>123</v>
      </c>
      <c r="D36" s="85">
        <v>7</v>
      </c>
      <c r="E36" s="832">
        <v>0</v>
      </c>
      <c r="F36" s="86">
        <f>E36*D36</f>
        <v>0</v>
      </c>
    </row>
    <row r="37" spans="1:6" s="87" customFormat="1" ht="12.75">
      <c r="A37" s="83"/>
      <c r="B37" s="43"/>
      <c r="C37" s="84"/>
      <c r="D37" s="85"/>
      <c r="E37" s="832"/>
      <c r="F37" s="86"/>
    </row>
    <row r="38" spans="1:6" s="87" customFormat="1" ht="25.5">
      <c r="A38" s="83" t="s">
        <v>194</v>
      </c>
      <c r="B38" s="46" t="s">
        <v>195</v>
      </c>
      <c r="C38" s="84" t="s">
        <v>123</v>
      </c>
      <c r="D38" s="85">
        <v>17</v>
      </c>
      <c r="E38" s="832">
        <v>0</v>
      </c>
      <c r="F38" s="86">
        <f>E38*D38</f>
        <v>0</v>
      </c>
    </row>
    <row r="39" spans="1:6" s="87" customFormat="1" ht="12.75">
      <c r="A39" s="83"/>
      <c r="B39" s="43"/>
      <c r="C39" s="84"/>
      <c r="D39" s="85"/>
      <c r="E39" s="832"/>
      <c r="F39" s="86"/>
    </row>
    <row r="40" spans="1:6" s="87" customFormat="1" ht="51">
      <c r="A40" s="83" t="s">
        <v>196</v>
      </c>
      <c r="B40" s="46" t="s">
        <v>197</v>
      </c>
      <c r="C40" s="84" t="s">
        <v>123</v>
      </c>
      <c r="D40" s="85">
        <v>93</v>
      </c>
      <c r="E40" s="832">
        <v>0</v>
      </c>
      <c r="F40" s="86">
        <f>E40*D40</f>
        <v>0</v>
      </c>
    </row>
    <row r="41" spans="1:6" s="87" customFormat="1" ht="12.75">
      <c r="A41" s="83"/>
      <c r="B41" s="46"/>
      <c r="C41" s="84"/>
      <c r="D41" s="85"/>
      <c r="E41" s="832"/>
      <c r="F41" s="86"/>
    </row>
    <row r="42" spans="1:6" s="87" customFormat="1" ht="38.25">
      <c r="A42" s="83" t="s">
        <v>198</v>
      </c>
      <c r="B42" s="46" t="s">
        <v>199</v>
      </c>
      <c r="C42" s="84" t="s">
        <v>113</v>
      </c>
      <c r="D42" s="85">
        <v>90</v>
      </c>
      <c r="E42" s="832">
        <v>0</v>
      </c>
      <c r="F42" s="86">
        <f>E42*D42</f>
        <v>0</v>
      </c>
    </row>
    <row r="43" spans="1:6" s="87" customFormat="1" ht="13.5" thickBot="1">
      <c r="A43" s="83"/>
      <c r="B43" s="43"/>
      <c r="C43" s="84"/>
      <c r="D43" s="85"/>
      <c r="E43" s="832"/>
      <c r="F43" s="86"/>
    </row>
    <row r="44" spans="1:6" s="24" customFormat="1" ht="17.25" thickBot="1">
      <c r="A44" s="90"/>
      <c r="B44" s="91" t="s">
        <v>161</v>
      </c>
      <c r="C44" s="92"/>
      <c r="D44" s="93"/>
      <c r="E44" s="94"/>
      <c r="F44" s="94">
        <f>SUM(F7:F43)</f>
        <v>0</v>
      </c>
    </row>
    <row r="45" spans="1:6" ht="17.25" thickTop="1"/>
  </sheetData>
  <sheetProtection algorithmName="SHA-512" hashValue="pTpMuGyhOQS4XmEjsST0lmmpO1dZ65kyq0kiHjMtNRbiI4yyRR4DI/0Cb9ja7KdZghwJIkth113Cn+Rlic13RA==" saltValue="PAnvrB275GBZrf7UTCcN2g==" spinCount="100000" sheet="1"/>
  <mergeCells count="1">
    <mergeCell ref="A3:F3"/>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A/1.0 RUŠITVENA DELA</oddHeader>
    <oddFooter>&amp;LRekonstrukcija - OBSTOJEČI OBJEKT&amp;R&amp;P</oddFoot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02ECD-FFC6-4B7C-AF86-10C2A8BC3773}">
  <sheetPr>
    <tabColor rgb="FF00B0F0"/>
  </sheetPr>
  <dimension ref="A1:F23"/>
  <sheetViews>
    <sheetView view="pageBreakPreview" zoomScaleSheetLayoutView="100" workbookViewId="0">
      <selection activeCell="B12" sqref="B12"/>
    </sheetView>
  </sheetViews>
  <sheetFormatPr defaultRowHeight="16.5"/>
  <cols>
    <col min="1" max="1" width="7.140625" style="48" customWidth="1"/>
    <col min="2" max="2" width="39.42578125" style="1" customWidth="1"/>
    <col min="3" max="3" width="8.28515625" style="1" customWidth="1"/>
    <col min="4" max="4" width="10.140625" style="1" customWidth="1"/>
    <col min="5" max="5" width="11.42578125" style="1" customWidth="1"/>
    <col min="6" max="6" width="13"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0.140625" style="1" customWidth="1"/>
    <col min="261" max="261" width="11.42578125" style="1" customWidth="1"/>
    <col min="262" max="262" width="13"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0.140625" style="1" customWidth="1"/>
    <col min="517" max="517" width="11.42578125" style="1" customWidth="1"/>
    <col min="518" max="518" width="13"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0.140625" style="1" customWidth="1"/>
    <col min="773" max="773" width="11.42578125" style="1" customWidth="1"/>
    <col min="774" max="774" width="13"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0.140625" style="1" customWidth="1"/>
    <col min="1029" max="1029" width="11.42578125" style="1" customWidth="1"/>
    <col min="1030" max="1030" width="13"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0.140625" style="1" customWidth="1"/>
    <col min="1285" max="1285" width="11.42578125" style="1" customWidth="1"/>
    <col min="1286" max="1286" width="13"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0.140625" style="1" customWidth="1"/>
    <col min="1541" max="1541" width="11.42578125" style="1" customWidth="1"/>
    <col min="1542" max="1542" width="13"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0.140625" style="1" customWidth="1"/>
    <col min="1797" max="1797" width="11.42578125" style="1" customWidth="1"/>
    <col min="1798" max="1798" width="13"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0.140625" style="1" customWidth="1"/>
    <col min="2053" max="2053" width="11.42578125" style="1" customWidth="1"/>
    <col min="2054" max="2054" width="13"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0.140625" style="1" customWidth="1"/>
    <col min="2309" max="2309" width="11.42578125" style="1" customWidth="1"/>
    <col min="2310" max="2310" width="13"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0.140625" style="1" customWidth="1"/>
    <col min="2565" max="2565" width="11.42578125" style="1" customWidth="1"/>
    <col min="2566" max="2566" width="13"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0.140625" style="1" customWidth="1"/>
    <col min="2821" max="2821" width="11.42578125" style="1" customWidth="1"/>
    <col min="2822" max="2822" width="13"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0.140625" style="1" customWidth="1"/>
    <col min="3077" max="3077" width="11.42578125" style="1" customWidth="1"/>
    <col min="3078" max="3078" width="13"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0.140625" style="1" customWidth="1"/>
    <col min="3333" max="3333" width="11.42578125" style="1" customWidth="1"/>
    <col min="3334" max="3334" width="13"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0.140625" style="1" customWidth="1"/>
    <col min="3589" max="3589" width="11.42578125" style="1" customWidth="1"/>
    <col min="3590" max="3590" width="13"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0.140625" style="1" customWidth="1"/>
    <col min="3845" max="3845" width="11.42578125" style="1" customWidth="1"/>
    <col min="3846" max="3846" width="13"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0.140625" style="1" customWidth="1"/>
    <col min="4101" max="4101" width="11.42578125" style="1" customWidth="1"/>
    <col min="4102" max="4102" width="13"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0.140625" style="1" customWidth="1"/>
    <col min="4357" max="4357" width="11.42578125" style="1" customWidth="1"/>
    <col min="4358" max="4358" width="13"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0.140625" style="1" customWidth="1"/>
    <col min="4613" max="4613" width="11.42578125" style="1" customWidth="1"/>
    <col min="4614" max="4614" width="13"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0.140625" style="1" customWidth="1"/>
    <col min="4869" max="4869" width="11.42578125" style="1" customWidth="1"/>
    <col min="4870" max="4870" width="13"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0.140625" style="1" customWidth="1"/>
    <col min="5125" max="5125" width="11.42578125" style="1" customWidth="1"/>
    <col min="5126" max="5126" width="13"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0.140625" style="1" customWidth="1"/>
    <col min="5381" max="5381" width="11.42578125" style="1" customWidth="1"/>
    <col min="5382" max="5382" width="13"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0.140625" style="1" customWidth="1"/>
    <col min="5637" max="5637" width="11.42578125" style="1" customWidth="1"/>
    <col min="5638" max="5638" width="13"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0.140625" style="1" customWidth="1"/>
    <col min="5893" max="5893" width="11.42578125" style="1" customWidth="1"/>
    <col min="5894" max="5894" width="13"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0.140625" style="1" customWidth="1"/>
    <col min="6149" max="6149" width="11.42578125" style="1" customWidth="1"/>
    <col min="6150" max="6150" width="13"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0.140625" style="1" customWidth="1"/>
    <col min="6405" max="6405" width="11.42578125" style="1" customWidth="1"/>
    <col min="6406" max="6406" width="13"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0.140625" style="1" customWidth="1"/>
    <col min="6661" max="6661" width="11.42578125" style="1" customWidth="1"/>
    <col min="6662" max="6662" width="13"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0.140625" style="1" customWidth="1"/>
    <col min="6917" max="6917" width="11.42578125" style="1" customWidth="1"/>
    <col min="6918" max="6918" width="13"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0.140625" style="1" customWidth="1"/>
    <col min="7173" max="7173" width="11.42578125" style="1" customWidth="1"/>
    <col min="7174" max="7174" width="13"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0.140625" style="1" customWidth="1"/>
    <col min="7429" max="7429" width="11.42578125" style="1" customWidth="1"/>
    <col min="7430" max="7430" width="13"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0.140625" style="1" customWidth="1"/>
    <col min="7685" max="7685" width="11.42578125" style="1" customWidth="1"/>
    <col min="7686" max="7686" width="13"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0.140625" style="1" customWidth="1"/>
    <col min="7941" max="7941" width="11.42578125" style="1" customWidth="1"/>
    <col min="7942" max="7942" width="13"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0.140625" style="1" customWidth="1"/>
    <col min="8197" max="8197" width="11.42578125" style="1" customWidth="1"/>
    <col min="8198" max="8198" width="13"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0.140625" style="1" customWidth="1"/>
    <col min="8453" max="8453" width="11.42578125" style="1" customWidth="1"/>
    <col min="8454" max="8454" width="13"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0.140625" style="1" customWidth="1"/>
    <col min="8709" max="8709" width="11.42578125" style="1" customWidth="1"/>
    <col min="8710" max="8710" width="13"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0.140625" style="1" customWidth="1"/>
    <col min="8965" max="8965" width="11.42578125" style="1" customWidth="1"/>
    <col min="8966" max="8966" width="13"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0.140625" style="1" customWidth="1"/>
    <col min="9221" max="9221" width="11.42578125" style="1" customWidth="1"/>
    <col min="9222" max="9222" width="13"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0.140625" style="1" customWidth="1"/>
    <col min="9477" max="9477" width="11.42578125" style="1" customWidth="1"/>
    <col min="9478" max="9478" width="13"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0.140625" style="1" customWidth="1"/>
    <col min="9733" max="9733" width="11.42578125" style="1" customWidth="1"/>
    <col min="9734" max="9734" width="13"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0.140625" style="1" customWidth="1"/>
    <col min="9989" max="9989" width="11.42578125" style="1" customWidth="1"/>
    <col min="9990" max="9990" width="13"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0.140625" style="1" customWidth="1"/>
    <col min="10245" max="10245" width="11.42578125" style="1" customWidth="1"/>
    <col min="10246" max="10246" width="13"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0.140625" style="1" customWidth="1"/>
    <col min="10501" max="10501" width="11.42578125" style="1" customWidth="1"/>
    <col min="10502" max="10502" width="13"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0.140625" style="1" customWidth="1"/>
    <col min="10757" max="10757" width="11.42578125" style="1" customWidth="1"/>
    <col min="10758" max="10758" width="13"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0.140625" style="1" customWidth="1"/>
    <col min="11013" max="11013" width="11.42578125" style="1" customWidth="1"/>
    <col min="11014" max="11014" width="13"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0.140625" style="1" customWidth="1"/>
    <col min="11269" max="11269" width="11.42578125" style="1" customWidth="1"/>
    <col min="11270" max="11270" width="13"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0.140625" style="1" customWidth="1"/>
    <col min="11525" max="11525" width="11.42578125" style="1" customWidth="1"/>
    <col min="11526" max="11526" width="13"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0.140625" style="1" customWidth="1"/>
    <col min="11781" max="11781" width="11.42578125" style="1" customWidth="1"/>
    <col min="11782" max="11782" width="13"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0.140625" style="1" customWidth="1"/>
    <col min="12037" max="12037" width="11.42578125" style="1" customWidth="1"/>
    <col min="12038" max="12038" width="13"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0.140625" style="1" customWidth="1"/>
    <col min="12293" max="12293" width="11.42578125" style="1" customWidth="1"/>
    <col min="12294" max="12294" width="13"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0.140625" style="1" customWidth="1"/>
    <col min="12549" max="12549" width="11.42578125" style="1" customWidth="1"/>
    <col min="12550" max="12550" width="13"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0.140625" style="1" customWidth="1"/>
    <col min="12805" max="12805" width="11.42578125" style="1" customWidth="1"/>
    <col min="12806" max="12806" width="13"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0.140625" style="1" customWidth="1"/>
    <col min="13061" max="13061" width="11.42578125" style="1" customWidth="1"/>
    <col min="13062" max="13062" width="13"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0.140625" style="1" customWidth="1"/>
    <col min="13317" max="13317" width="11.42578125" style="1" customWidth="1"/>
    <col min="13318" max="13318" width="13"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0.140625" style="1" customWidth="1"/>
    <col min="13573" max="13573" width="11.42578125" style="1" customWidth="1"/>
    <col min="13574" max="13574" width="13"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0.140625" style="1" customWidth="1"/>
    <col min="13829" max="13829" width="11.42578125" style="1" customWidth="1"/>
    <col min="13830" max="13830" width="13"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0.140625" style="1" customWidth="1"/>
    <col min="14085" max="14085" width="11.42578125" style="1" customWidth="1"/>
    <col min="14086" max="14086" width="13"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0.140625" style="1" customWidth="1"/>
    <col min="14341" max="14341" width="11.42578125" style="1" customWidth="1"/>
    <col min="14342" max="14342" width="13"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0.140625" style="1" customWidth="1"/>
    <col min="14597" max="14597" width="11.42578125" style="1" customWidth="1"/>
    <col min="14598" max="14598" width="13"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0.140625" style="1" customWidth="1"/>
    <col min="14853" max="14853" width="11.42578125" style="1" customWidth="1"/>
    <col min="14854" max="14854" width="13"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0.140625" style="1" customWidth="1"/>
    <col min="15109" max="15109" width="11.42578125" style="1" customWidth="1"/>
    <col min="15110" max="15110" width="13"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0.140625" style="1" customWidth="1"/>
    <col min="15365" max="15365" width="11.42578125" style="1" customWidth="1"/>
    <col min="15366" max="15366" width="13"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0.140625" style="1" customWidth="1"/>
    <col min="15621" max="15621" width="11.42578125" style="1" customWidth="1"/>
    <col min="15622" max="15622" width="13"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0.140625" style="1" customWidth="1"/>
    <col min="15877" max="15877" width="11.42578125" style="1" customWidth="1"/>
    <col min="15878" max="15878" width="13"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0.140625" style="1" customWidth="1"/>
    <col min="16133" max="16133" width="11.42578125" style="1" customWidth="1"/>
    <col min="16134" max="16134" width="13" style="1" customWidth="1"/>
    <col min="16135" max="16139" width="9.140625" style="1"/>
    <col min="16140" max="16140" width="7.140625" style="1" customWidth="1"/>
    <col min="16141" max="16384" width="9.140625" style="1"/>
  </cols>
  <sheetData>
    <row r="1" spans="1:6" ht="19.5" thickBot="1">
      <c r="A1" s="175" t="s">
        <v>41</v>
      </c>
      <c r="B1" s="176" t="s">
        <v>42</v>
      </c>
      <c r="C1" s="214"/>
      <c r="D1" s="214"/>
      <c r="E1" s="214"/>
      <c r="F1" s="214"/>
    </row>
    <row r="2" spans="1:6" ht="16.5" customHeight="1" thickTop="1">
      <c r="A2" s="215"/>
      <c r="B2" s="216"/>
    </row>
    <row r="3" spans="1:6" s="13" customFormat="1" ht="27" customHeight="1">
      <c r="A3" s="217"/>
      <c r="B3" s="816" t="s">
        <v>781</v>
      </c>
      <c r="C3" s="816"/>
      <c r="D3" s="816"/>
      <c r="E3" s="816"/>
      <c r="F3" s="816"/>
    </row>
    <row r="4" spans="1:6" s="13" customFormat="1" ht="40.5" customHeight="1">
      <c r="A4" s="217"/>
      <c r="B4" s="817" t="s">
        <v>67</v>
      </c>
      <c r="C4" s="817"/>
      <c r="D4" s="817"/>
      <c r="E4" s="817"/>
      <c r="F4" s="817"/>
    </row>
    <row r="5" spans="1:6" s="13" customFormat="1" ht="42" customHeight="1">
      <c r="A5" s="217"/>
      <c r="B5" s="816" t="s">
        <v>782</v>
      </c>
      <c r="C5" s="816"/>
      <c r="D5" s="816"/>
      <c r="E5" s="816"/>
      <c r="F5" s="816"/>
    </row>
    <row r="6" spans="1:6" s="13" customFormat="1" ht="27" customHeight="1">
      <c r="A6" s="217"/>
      <c r="B6" s="817" t="s">
        <v>783</v>
      </c>
      <c r="C6" s="817"/>
      <c r="D6" s="817"/>
      <c r="E6" s="817"/>
      <c r="F6" s="817"/>
    </row>
    <row r="7" spans="1:6" ht="11.25" customHeight="1">
      <c r="A7" s="215"/>
      <c r="B7" s="216"/>
    </row>
    <row r="8" spans="1:6">
      <c r="A8" s="78" t="s">
        <v>65</v>
      </c>
      <c r="B8" s="24" t="s">
        <v>784</v>
      </c>
    </row>
    <row r="10" spans="1:6" s="24" customFormat="1" ht="17.25" thickBot="1">
      <c r="A10" s="80"/>
      <c r="B10" s="81" t="s">
        <v>108</v>
      </c>
      <c r="C10" s="101" t="s">
        <v>211</v>
      </c>
      <c r="D10" s="101" t="s">
        <v>109</v>
      </c>
      <c r="E10" s="101" t="s">
        <v>110</v>
      </c>
      <c r="F10" s="101" t="s">
        <v>111</v>
      </c>
    </row>
    <row r="11" spans="1:6" ht="17.25" thickTop="1"/>
    <row r="12" spans="1:6" ht="41.25" customHeight="1">
      <c r="A12" s="167" t="s">
        <v>112</v>
      </c>
      <c r="B12" s="43" t="s">
        <v>785</v>
      </c>
      <c r="C12" s="84" t="s">
        <v>135</v>
      </c>
      <c r="D12" s="85">
        <v>1</v>
      </c>
      <c r="E12" s="832">
        <v>0</v>
      </c>
      <c r="F12" s="86">
        <f>E12*D12</f>
        <v>0</v>
      </c>
    </row>
    <row r="13" spans="1:6">
      <c r="B13" s="43"/>
      <c r="C13" s="84"/>
      <c r="D13" s="85"/>
      <c r="E13" s="832"/>
      <c r="F13" s="86"/>
    </row>
    <row r="14" spans="1:6" ht="153">
      <c r="A14" s="167" t="s">
        <v>114</v>
      </c>
      <c r="B14" s="46" t="s">
        <v>786</v>
      </c>
      <c r="C14" s="84" t="s">
        <v>135</v>
      </c>
      <c r="D14" s="85">
        <v>1</v>
      </c>
      <c r="E14" s="832">
        <v>0</v>
      </c>
      <c r="F14" s="86">
        <f>E14*D14</f>
        <v>0</v>
      </c>
    </row>
    <row r="15" spans="1:6">
      <c r="B15" s="43"/>
      <c r="C15" s="84"/>
      <c r="D15" s="85"/>
      <c r="E15" s="832"/>
      <c r="F15" s="86"/>
    </row>
    <row r="16" spans="1:6" ht="29.25" customHeight="1">
      <c r="A16" s="167" t="s">
        <v>117</v>
      </c>
      <c r="B16" s="46" t="s">
        <v>787</v>
      </c>
      <c r="C16" s="84" t="s">
        <v>135</v>
      </c>
      <c r="D16" s="85">
        <v>1</v>
      </c>
      <c r="E16" s="832">
        <v>0</v>
      </c>
      <c r="F16" s="86">
        <f>E16*D16</f>
        <v>0</v>
      </c>
    </row>
    <row r="17" spans="1:6">
      <c r="B17" s="43"/>
      <c r="C17" s="84"/>
      <c r="D17" s="85"/>
      <c r="E17" s="832"/>
      <c r="F17" s="86"/>
    </row>
    <row r="18" spans="1:6" ht="81.75" customHeight="1">
      <c r="A18" s="167" t="s">
        <v>119</v>
      </c>
      <c r="B18" s="43" t="s">
        <v>788</v>
      </c>
      <c r="C18" s="84" t="s">
        <v>135</v>
      </c>
      <c r="D18" s="85">
        <v>1</v>
      </c>
      <c r="E18" s="832">
        <v>0</v>
      </c>
      <c r="F18" s="86">
        <f>E18*D18</f>
        <v>0</v>
      </c>
    </row>
    <row r="19" spans="1:6">
      <c r="B19" s="43"/>
      <c r="C19" s="84"/>
      <c r="D19" s="85"/>
      <c r="E19" s="832"/>
      <c r="F19" s="86"/>
    </row>
    <row r="20" spans="1:6" ht="81" customHeight="1">
      <c r="A20" s="167" t="s">
        <v>121</v>
      </c>
      <c r="B20" s="161" t="s">
        <v>789</v>
      </c>
      <c r="C20" s="218" t="s">
        <v>135</v>
      </c>
      <c r="D20" s="219">
        <v>1</v>
      </c>
      <c r="E20" s="854">
        <v>0</v>
      </c>
      <c r="F20" s="220">
        <f>E20*D20</f>
        <v>0</v>
      </c>
    </row>
    <row r="21" spans="1:6" ht="17.25" thickBot="1">
      <c r="A21" s="171"/>
      <c r="B21" s="221"/>
      <c r="C21" s="75"/>
      <c r="D21" s="173"/>
      <c r="E21" s="853"/>
      <c r="F21" s="174"/>
    </row>
    <row r="22" spans="1:6" s="24" customFormat="1" ht="17.25" thickBot="1">
      <c r="A22" s="90"/>
      <c r="B22" s="91" t="s">
        <v>790</v>
      </c>
      <c r="C22" s="106"/>
      <c r="D22" s="107"/>
      <c r="E22" s="108"/>
      <c r="F22" s="108">
        <f>SUM(F12:F21)</f>
        <v>0</v>
      </c>
    </row>
    <row r="23" spans="1:6" ht="17.25" thickTop="1">
      <c r="A23" s="167"/>
      <c r="B23" s="43"/>
      <c r="C23" s="84"/>
      <c r="D23" s="85"/>
      <c r="E23" s="86"/>
      <c r="F23" s="86"/>
    </row>
  </sheetData>
  <sheetProtection algorithmName="SHA-512" hashValue="aT7JDSgdc5eGwalNh/F/pyCy/OuWhkrj5wkRk9ItrnIrVnGoxagZbYXjJvsVqswONeDOkwYE24Oo49qhxgPD7w==" saltValue="mT4v2ySf6w7br2DDJ9GG5Q==" spinCount="100000" sheet="1"/>
  <mergeCells count="4">
    <mergeCell ref="B3:F3"/>
    <mergeCell ref="B4:F4"/>
    <mergeCell ref="B5:F5"/>
    <mergeCell ref="B6:F6"/>
  </mergeCells>
  <pageMargins left="0.78740157480314965" right="0.39370078740157483" top="0.98425196850393704" bottom="0.78740157480314965" header="0.51181102362204722" footer="0.31496062992125984"/>
  <pageSetup paperSize="9" firstPageNumber="0" orientation="portrait" horizontalDpi="300" verticalDpi="300" r:id="rId1"/>
  <headerFooter alignWithMargins="0">
    <oddHeader>&amp;L&amp;"Calibri,Krepko"&amp;9&amp;UObjekt: Večnamenska športna dvorana
Prežihova 1, 9520 Gornja Radgona&amp;R&amp;9POPIS GRADBENIH DEL
A./1.0 PRIPRAVLJALNA DELA</oddHeader>
    <oddFooter>&amp;LNOVOGRADNJA&amp;R&amp;P</oddFooter>
  </headerFooter>
  <rowBreaks count="1" manualBreakCount="1">
    <brk id="19" max="5" man="1"/>
  </rowBreaks>
  <colBreaks count="1" manualBreakCount="1">
    <brk id="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28F0F-C409-4748-AB7B-174D6A3D32DC}">
  <sheetPr>
    <tabColor rgb="FF00B0F0"/>
  </sheetPr>
  <dimension ref="A1:F39"/>
  <sheetViews>
    <sheetView view="pageBreakPreview" zoomScaleSheetLayoutView="100" workbookViewId="0">
      <selection activeCell="B16" sqref="B16"/>
    </sheetView>
  </sheetViews>
  <sheetFormatPr defaultRowHeight="16.5"/>
  <cols>
    <col min="1" max="1" width="7.140625" style="48" customWidth="1"/>
    <col min="2" max="2" width="39.42578125" style="1" customWidth="1"/>
    <col min="3" max="3" width="8.5703125" style="1" customWidth="1"/>
    <col min="4" max="4" width="11.140625" style="1" customWidth="1"/>
    <col min="5" max="5" width="11.28515625" style="1" customWidth="1"/>
    <col min="6" max="6" width="12.42578125" style="1" customWidth="1"/>
    <col min="7" max="11" width="9.140625" style="1"/>
    <col min="12" max="12" width="7.140625" style="1" customWidth="1"/>
    <col min="13" max="256" width="9.14062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9.140625" style="1"/>
    <col min="16140" max="16140" width="7.140625" style="1" customWidth="1"/>
    <col min="16141" max="16384" width="9.140625" style="1"/>
  </cols>
  <sheetData>
    <row r="1" spans="1:6">
      <c r="A1" s="78" t="s">
        <v>200</v>
      </c>
      <c r="B1" s="24" t="s">
        <v>201</v>
      </c>
    </row>
    <row r="2" spans="1:6">
      <c r="A2" s="78"/>
      <c r="B2" s="24"/>
    </row>
    <row r="3" spans="1:6" s="95" customFormat="1" ht="15">
      <c r="A3" s="743" t="s">
        <v>202</v>
      </c>
      <c r="B3" s="744"/>
      <c r="C3" s="744"/>
      <c r="D3" s="744"/>
      <c r="E3" s="744"/>
      <c r="F3" s="745"/>
    </row>
    <row r="4" spans="1:6" s="96" customFormat="1" ht="26.25" customHeight="1">
      <c r="A4" s="746" t="s">
        <v>203</v>
      </c>
      <c r="B4" s="747"/>
      <c r="C4" s="747"/>
      <c r="D4" s="747"/>
      <c r="E4" s="747"/>
      <c r="F4" s="748"/>
    </row>
    <row r="5" spans="1:6" s="96" customFormat="1" ht="41.25" customHeight="1">
      <c r="A5" s="749" t="s">
        <v>204</v>
      </c>
      <c r="B5" s="750"/>
      <c r="C5" s="750"/>
      <c r="D5" s="750"/>
      <c r="E5" s="750"/>
      <c r="F5" s="751"/>
    </row>
    <row r="6" spans="1:6" s="96" customFormat="1" ht="26.25" customHeight="1">
      <c r="A6" s="749" t="s">
        <v>205</v>
      </c>
      <c r="B6" s="750"/>
      <c r="C6" s="750"/>
      <c r="D6" s="750"/>
      <c r="E6" s="750"/>
      <c r="F6" s="751"/>
    </row>
    <row r="7" spans="1:6" s="96" customFormat="1" ht="13.5" customHeight="1">
      <c r="A7" s="749" t="s">
        <v>206</v>
      </c>
      <c r="B7" s="750"/>
      <c r="C7" s="750"/>
      <c r="D7" s="750"/>
      <c r="E7" s="750"/>
      <c r="F7" s="751"/>
    </row>
    <row r="8" spans="1:6" s="96" customFormat="1" ht="26.25" customHeight="1">
      <c r="A8" s="740" t="s">
        <v>207</v>
      </c>
      <c r="B8" s="741"/>
      <c r="C8" s="741"/>
      <c r="D8" s="741"/>
      <c r="E8" s="741"/>
      <c r="F8" s="742"/>
    </row>
    <row r="9" spans="1:6">
      <c r="A9" s="97" t="s">
        <v>208</v>
      </c>
      <c r="B9" s="49"/>
      <c r="C9" s="19"/>
      <c r="D9" s="19"/>
      <c r="E9" s="19"/>
      <c r="F9" s="20"/>
    </row>
    <row r="10" spans="1:6">
      <c r="A10" s="98" t="s">
        <v>209</v>
      </c>
      <c r="B10" s="17"/>
      <c r="C10" s="17"/>
      <c r="D10" s="17"/>
      <c r="E10" s="17"/>
      <c r="F10" s="23"/>
    </row>
    <row r="11" spans="1:6">
      <c r="A11" s="99"/>
    </row>
    <row r="12" spans="1:6">
      <c r="A12" s="100" t="s">
        <v>210</v>
      </c>
      <c r="B12" s="29"/>
      <c r="C12" s="27"/>
      <c r="D12" s="27"/>
      <c r="E12" s="27"/>
      <c r="F12" s="28"/>
    </row>
    <row r="13" spans="1:6">
      <c r="A13" s="99"/>
    </row>
    <row r="14" spans="1:6" s="24" customFormat="1" ht="17.25" thickBot="1">
      <c r="A14" s="80"/>
      <c r="B14" s="81" t="s">
        <v>108</v>
      </c>
      <c r="C14" s="101" t="s">
        <v>211</v>
      </c>
      <c r="D14" s="101" t="s">
        <v>109</v>
      </c>
      <c r="E14" s="101" t="s">
        <v>110</v>
      </c>
      <c r="F14" s="101" t="s">
        <v>111</v>
      </c>
    </row>
    <row r="15" spans="1:6" ht="17.25" thickTop="1"/>
    <row r="16" spans="1:6" ht="63.75">
      <c r="A16" s="83" t="s">
        <v>212</v>
      </c>
      <c r="B16" s="46" t="s">
        <v>791</v>
      </c>
      <c r="C16" s="84" t="s">
        <v>123</v>
      </c>
      <c r="D16" s="85">
        <v>321.54000000000002</v>
      </c>
      <c r="E16" s="832">
        <v>0</v>
      </c>
      <c r="F16" s="86">
        <f>E16*D16</f>
        <v>0</v>
      </c>
    </row>
    <row r="17" spans="1:6">
      <c r="E17" s="838"/>
    </row>
    <row r="18" spans="1:6" s="87" customFormat="1" ht="51">
      <c r="A18" s="83" t="s">
        <v>214</v>
      </c>
      <c r="B18" s="43" t="s">
        <v>792</v>
      </c>
      <c r="C18" s="84" t="s">
        <v>123</v>
      </c>
      <c r="D18" s="85">
        <v>2974.21</v>
      </c>
      <c r="E18" s="832">
        <v>0</v>
      </c>
      <c r="F18" s="86">
        <f>E18*D18</f>
        <v>0</v>
      </c>
    </row>
    <row r="19" spans="1:6" s="87" customFormat="1">
      <c r="A19" s="48"/>
      <c r="C19" s="84"/>
      <c r="D19" s="84"/>
      <c r="E19" s="839"/>
      <c r="F19" s="84"/>
    </row>
    <row r="20" spans="1:6" s="87" customFormat="1" ht="45.75" customHeight="1">
      <c r="A20" s="83" t="s">
        <v>216</v>
      </c>
      <c r="B20" s="43" t="s">
        <v>217</v>
      </c>
      <c r="C20" s="84" t="s">
        <v>123</v>
      </c>
      <c r="D20" s="85">
        <v>10</v>
      </c>
      <c r="E20" s="832">
        <v>0</v>
      </c>
      <c r="F20" s="86">
        <f>E20*D20</f>
        <v>0</v>
      </c>
    </row>
    <row r="21" spans="1:6" s="87" customFormat="1">
      <c r="A21" s="48"/>
      <c r="C21" s="84"/>
      <c r="D21" s="84"/>
      <c r="E21" s="839"/>
      <c r="F21" s="84"/>
    </row>
    <row r="22" spans="1:6" s="87" customFormat="1" ht="47.25" customHeight="1">
      <c r="A22" s="83" t="s">
        <v>218</v>
      </c>
      <c r="B22" s="43" t="s">
        <v>219</v>
      </c>
      <c r="C22" s="84" t="s">
        <v>113</v>
      </c>
      <c r="D22" s="85">
        <v>1607.68</v>
      </c>
      <c r="E22" s="832">
        <v>0</v>
      </c>
      <c r="F22" s="86">
        <f>E22*D22</f>
        <v>0</v>
      </c>
    </row>
    <row r="23" spans="1:6" s="87" customFormat="1">
      <c r="A23" s="48"/>
      <c r="B23" s="43"/>
      <c r="C23" s="102"/>
      <c r="D23" s="103"/>
      <c r="E23" s="839"/>
      <c r="F23" s="84"/>
    </row>
    <row r="24" spans="1:6" s="87" customFormat="1" ht="57.75" customHeight="1">
      <c r="A24" s="83" t="s">
        <v>220</v>
      </c>
      <c r="B24" s="43" t="s">
        <v>221</v>
      </c>
      <c r="C24" s="84" t="s">
        <v>113</v>
      </c>
      <c r="D24" s="85">
        <v>1607.68</v>
      </c>
      <c r="E24" s="832">
        <v>0</v>
      </c>
      <c r="F24" s="86">
        <f>E24*D24</f>
        <v>0</v>
      </c>
    </row>
    <row r="25" spans="1:6" s="87" customFormat="1">
      <c r="A25" s="48"/>
      <c r="C25" s="84"/>
      <c r="D25" s="84"/>
      <c r="E25" s="839"/>
      <c r="F25" s="84"/>
    </row>
    <row r="26" spans="1:6" s="87" customFormat="1" ht="42" customHeight="1">
      <c r="A26" s="83" t="s">
        <v>222</v>
      </c>
      <c r="B26" s="43" t="s">
        <v>223</v>
      </c>
      <c r="C26" s="84" t="s">
        <v>113</v>
      </c>
      <c r="D26" s="85">
        <v>1607.68</v>
      </c>
      <c r="E26" s="832">
        <v>0</v>
      </c>
      <c r="F26" s="86">
        <f>E26*D26</f>
        <v>0</v>
      </c>
    </row>
    <row r="27" spans="1:6" s="87" customFormat="1">
      <c r="A27" s="48"/>
      <c r="C27" s="84"/>
      <c r="D27" s="84"/>
      <c r="E27" s="839"/>
      <c r="F27" s="84"/>
    </row>
    <row r="28" spans="1:6" s="87" customFormat="1" ht="71.25" customHeight="1">
      <c r="A28" s="83" t="s">
        <v>224</v>
      </c>
      <c r="B28" s="43" t="s">
        <v>225</v>
      </c>
      <c r="C28" s="84" t="s">
        <v>123</v>
      </c>
      <c r="D28" s="85">
        <v>643.07000000000005</v>
      </c>
      <c r="E28" s="832">
        <v>0</v>
      </c>
      <c r="F28" s="86">
        <f>E28*D28</f>
        <v>0</v>
      </c>
    </row>
    <row r="29" spans="1:6" s="87" customFormat="1" ht="17.25" customHeight="1">
      <c r="A29" s="48"/>
      <c r="B29" s="43"/>
      <c r="C29" s="84"/>
      <c r="D29" s="85"/>
      <c r="E29" s="832"/>
      <c r="F29" s="86"/>
    </row>
    <row r="30" spans="1:6" s="87" customFormat="1" ht="72" customHeight="1">
      <c r="A30" s="83" t="s">
        <v>226</v>
      </c>
      <c r="B30" s="43" t="s">
        <v>227</v>
      </c>
      <c r="C30" s="84" t="s">
        <v>123</v>
      </c>
      <c r="D30" s="85">
        <v>105.56</v>
      </c>
      <c r="E30" s="832">
        <v>0</v>
      </c>
      <c r="F30" s="86">
        <f>E30*D30</f>
        <v>0</v>
      </c>
    </row>
    <row r="31" spans="1:6" s="87" customFormat="1" ht="17.25" customHeight="1">
      <c r="A31" s="48"/>
      <c r="B31" s="43"/>
      <c r="C31" s="84"/>
      <c r="D31" s="85"/>
      <c r="E31" s="832"/>
      <c r="F31" s="86"/>
    </row>
    <row r="32" spans="1:6" s="87" customFormat="1" ht="54.75" customHeight="1">
      <c r="A32" s="83" t="s">
        <v>228</v>
      </c>
      <c r="B32" s="43" t="s">
        <v>229</v>
      </c>
      <c r="C32" s="84" t="s">
        <v>123</v>
      </c>
      <c r="D32" s="85">
        <v>2974.21</v>
      </c>
      <c r="E32" s="832">
        <v>0</v>
      </c>
      <c r="F32" s="86">
        <f>E32*D32</f>
        <v>0</v>
      </c>
    </row>
    <row r="33" spans="1:6" s="87" customFormat="1" ht="17.25" customHeight="1">
      <c r="A33" s="48"/>
      <c r="B33" s="43"/>
      <c r="C33" s="84"/>
      <c r="D33" s="85"/>
      <c r="E33" s="832"/>
      <c r="F33" s="86"/>
    </row>
    <row r="34" spans="1:6" s="87" customFormat="1" ht="69.75" customHeight="1">
      <c r="A34" s="83" t="s">
        <v>230</v>
      </c>
      <c r="B34" s="43" t="s">
        <v>231</v>
      </c>
      <c r="C34" s="84" t="s">
        <v>135</v>
      </c>
      <c r="D34" s="85">
        <v>1</v>
      </c>
      <c r="E34" s="832">
        <v>0</v>
      </c>
      <c r="F34" s="86">
        <f>E34*D34</f>
        <v>0</v>
      </c>
    </row>
    <row r="35" spans="1:6" s="87" customFormat="1">
      <c r="A35" s="48"/>
      <c r="B35" s="43"/>
      <c r="C35" s="84"/>
      <c r="D35" s="85"/>
      <c r="E35" s="832"/>
      <c r="F35" s="86"/>
    </row>
    <row r="36" spans="1:6" s="87" customFormat="1" ht="25.5">
      <c r="A36" s="83" t="s">
        <v>793</v>
      </c>
      <c r="B36" s="43" t="s">
        <v>232</v>
      </c>
      <c r="C36" s="84" t="s">
        <v>113</v>
      </c>
      <c r="D36" s="85">
        <v>1607.68</v>
      </c>
      <c r="E36" s="832">
        <v>0</v>
      </c>
      <c r="F36" s="86">
        <f>E36*D36</f>
        <v>0</v>
      </c>
    </row>
    <row r="37" spans="1:6" s="87" customFormat="1" ht="22.5" customHeight="1" thickBot="1">
      <c r="A37" s="83"/>
      <c r="B37" s="43"/>
      <c r="C37" s="102"/>
      <c r="D37" s="104"/>
      <c r="E37" s="840"/>
      <c r="F37" s="105"/>
    </row>
    <row r="38" spans="1:6" s="24" customFormat="1" ht="17.25" thickBot="1">
      <c r="A38" s="90"/>
      <c r="B38" s="91" t="s">
        <v>233</v>
      </c>
      <c r="C38" s="106"/>
      <c r="D38" s="107"/>
      <c r="E38" s="108"/>
      <c r="F38" s="108">
        <f>SUM(F15:F37)</f>
        <v>0</v>
      </c>
    </row>
    <row r="39" spans="1:6" ht="17.25" thickTop="1"/>
  </sheetData>
  <sheetProtection algorithmName="SHA-512" hashValue="VbmVbgUqRRHaQ1yKZOeENoMgLandHbTx7TjKhN/H2SPgifhmFvKTw6KnhvmtZ9BTD8G5iLdzQH9yiY464IM/gw==" saltValue="eoRIk+uz+8aZMehjOdA7vg==" spinCount="100000" sheet="1"/>
  <mergeCells count="6">
    <mergeCell ref="A8:F8"/>
    <mergeCell ref="A3:F3"/>
    <mergeCell ref="A4:F4"/>
    <mergeCell ref="A5:F5"/>
    <mergeCell ref="A6:F6"/>
    <mergeCell ref="A7:F7"/>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A/2.0 ZEMELJSKA DELA</oddHeader>
    <oddFooter>&amp;LNOVOGRADNJA&amp;R&amp;P</oddFooter>
  </headerFooter>
  <colBreaks count="1" manualBreakCount="1">
    <brk id="8"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7E29B-BF46-409E-B99B-F20DC936BD4D}">
  <sheetPr>
    <tabColor rgb="FF00B0F0"/>
  </sheetPr>
  <dimension ref="A1:H70"/>
  <sheetViews>
    <sheetView view="pageBreakPreview" zoomScaleNormal="100" zoomScaleSheetLayoutView="100" workbookViewId="0">
      <selection activeCell="E16" sqref="E16"/>
    </sheetView>
  </sheetViews>
  <sheetFormatPr defaultRowHeight="16.5"/>
  <cols>
    <col min="1" max="1" width="7.140625" style="48" customWidth="1"/>
    <col min="2" max="2" width="40.140625" style="117" customWidth="1"/>
    <col min="3" max="3" width="8.7109375" style="1" customWidth="1"/>
    <col min="4" max="4" width="11.7109375" style="1" customWidth="1"/>
    <col min="5" max="5" width="10.42578125" style="1" customWidth="1"/>
    <col min="6" max="6" width="11.85546875" style="1" customWidth="1"/>
    <col min="7" max="10" width="9.140625" style="1"/>
    <col min="11" max="11" width="7.140625" style="1" customWidth="1"/>
    <col min="12" max="256" width="9.140625" style="1"/>
    <col min="257" max="257" width="7.140625" style="1" customWidth="1"/>
    <col min="258" max="258" width="40.140625" style="1" customWidth="1"/>
    <col min="259" max="259" width="8.7109375" style="1" customWidth="1"/>
    <col min="260" max="260" width="11.7109375" style="1" customWidth="1"/>
    <col min="261" max="261" width="10.42578125" style="1" customWidth="1"/>
    <col min="262" max="262" width="11.85546875" style="1" customWidth="1"/>
    <col min="263" max="266" width="9.140625" style="1"/>
    <col min="267" max="267" width="7.140625" style="1" customWidth="1"/>
    <col min="268" max="512" width="9.140625" style="1"/>
    <col min="513" max="513" width="7.140625" style="1" customWidth="1"/>
    <col min="514" max="514" width="40.140625" style="1" customWidth="1"/>
    <col min="515" max="515" width="8.7109375" style="1" customWidth="1"/>
    <col min="516" max="516" width="11.7109375" style="1" customWidth="1"/>
    <col min="517" max="517" width="10.42578125" style="1" customWidth="1"/>
    <col min="518" max="518" width="11.85546875" style="1" customWidth="1"/>
    <col min="519" max="522" width="9.140625" style="1"/>
    <col min="523" max="523" width="7.140625" style="1" customWidth="1"/>
    <col min="524" max="768" width="9.140625" style="1"/>
    <col min="769" max="769" width="7.140625" style="1" customWidth="1"/>
    <col min="770" max="770" width="40.140625" style="1" customWidth="1"/>
    <col min="771" max="771" width="8.7109375" style="1" customWidth="1"/>
    <col min="772" max="772" width="11.7109375" style="1" customWidth="1"/>
    <col min="773" max="773" width="10.42578125" style="1" customWidth="1"/>
    <col min="774" max="774" width="11.85546875" style="1" customWidth="1"/>
    <col min="775" max="778" width="9.140625" style="1"/>
    <col min="779" max="779" width="7.140625" style="1" customWidth="1"/>
    <col min="780" max="1024" width="9.140625" style="1"/>
    <col min="1025" max="1025" width="7.140625" style="1" customWidth="1"/>
    <col min="1026" max="1026" width="40.140625" style="1" customWidth="1"/>
    <col min="1027" max="1027" width="8.7109375" style="1" customWidth="1"/>
    <col min="1028" max="1028" width="11.7109375" style="1" customWidth="1"/>
    <col min="1029" max="1029" width="10.42578125" style="1" customWidth="1"/>
    <col min="1030" max="1030" width="11.85546875" style="1" customWidth="1"/>
    <col min="1031" max="1034" width="9.140625" style="1"/>
    <col min="1035" max="1035" width="7.140625" style="1" customWidth="1"/>
    <col min="1036" max="1280" width="9.140625" style="1"/>
    <col min="1281" max="1281" width="7.140625" style="1" customWidth="1"/>
    <col min="1282" max="1282" width="40.140625" style="1" customWidth="1"/>
    <col min="1283" max="1283" width="8.7109375" style="1" customWidth="1"/>
    <col min="1284" max="1284" width="11.7109375" style="1" customWidth="1"/>
    <col min="1285" max="1285" width="10.42578125" style="1" customWidth="1"/>
    <col min="1286" max="1286" width="11.85546875" style="1" customWidth="1"/>
    <col min="1287" max="1290" width="9.140625" style="1"/>
    <col min="1291" max="1291" width="7.140625" style="1" customWidth="1"/>
    <col min="1292" max="1536" width="9.140625" style="1"/>
    <col min="1537" max="1537" width="7.140625" style="1" customWidth="1"/>
    <col min="1538" max="1538" width="40.140625" style="1" customWidth="1"/>
    <col min="1539" max="1539" width="8.7109375" style="1" customWidth="1"/>
    <col min="1540" max="1540" width="11.7109375" style="1" customWidth="1"/>
    <col min="1541" max="1541" width="10.42578125" style="1" customWidth="1"/>
    <col min="1542" max="1542" width="11.85546875" style="1" customWidth="1"/>
    <col min="1543" max="1546" width="9.140625" style="1"/>
    <col min="1547" max="1547" width="7.140625" style="1" customWidth="1"/>
    <col min="1548" max="1792" width="9.140625" style="1"/>
    <col min="1793" max="1793" width="7.140625" style="1" customWidth="1"/>
    <col min="1794" max="1794" width="40.140625" style="1" customWidth="1"/>
    <col min="1795" max="1795" width="8.7109375" style="1" customWidth="1"/>
    <col min="1796" max="1796" width="11.7109375" style="1" customWidth="1"/>
    <col min="1797" max="1797" width="10.42578125" style="1" customWidth="1"/>
    <col min="1798" max="1798" width="11.85546875" style="1" customWidth="1"/>
    <col min="1799" max="1802" width="9.140625" style="1"/>
    <col min="1803" max="1803" width="7.140625" style="1" customWidth="1"/>
    <col min="1804" max="2048" width="9.140625" style="1"/>
    <col min="2049" max="2049" width="7.140625" style="1" customWidth="1"/>
    <col min="2050" max="2050" width="40.140625" style="1" customWidth="1"/>
    <col min="2051" max="2051" width="8.7109375" style="1" customWidth="1"/>
    <col min="2052" max="2052" width="11.7109375" style="1" customWidth="1"/>
    <col min="2053" max="2053" width="10.42578125" style="1" customWidth="1"/>
    <col min="2054" max="2054" width="11.85546875" style="1" customWidth="1"/>
    <col min="2055" max="2058" width="9.140625" style="1"/>
    <col min="2059" max="2059" width="7.140625" style="1" customWidth="1"/>
    <col min="2060" max="2304" width="9.140625" style="1"/>
    <col min="2305" max="2305" width="7.140625" style="1" customWidth="1"/>
    <col min="2306" max="2306" width="40.140625" style="1" customWidth="1"/>
    <col min="2307" max="2307" width="8.7109375" style="1" customWidth="1"/>
    <col min="2308" max="2308" width="11.7109375" style="1" customWidth="1"/>
    <col min="2309" max="2309" width="10.42578125" style="1" customWidth="1"/>
    <col min="2310" max="2310" width="11.85546875" style="1" customWidth="1"/>
    <col min="2311" max="2314" width="9.140625" style="1"/>
    <col min="2315" max="2315" width="7.140625" style="1" customWidth="1"/>
    <col min="2316" max="2560" width="9.140625" style="1"/>
    <col min="2561" max="2561" width="7.140625" style="1" customWidth="1"/>
    <col min="2562" max="2562" width="40.140625" style="1" customWidth="1"/>
    <col min="2563" max="2563" width="8.7109375" style="1" customWidth="1"/>
    <col min="2564" max="2564" width="11.7109375" style="1" customWidth="1"/>
    <col min="2565" max="2565" width="10.42578125" style="1" customWidth="1"/>
    <col min="2566" max="2566" width="11.85546875" style="1" customWidth="1"/>
    <col min="2567" max="2570" width="9.140625" style="1"/>
    <col min="2571" max="2571" width="7.140625" style="1" customWidth="1"/>
    <col min="2572" max="2816" width="9.140625" style="1"/>
    <col min="2817" max="2817" width="7.140625" style="1" customWidth="1"/>
    <col min="2818" max="2818" width="40.140625" style="1" customWidth="1"/>
    <col min="2819" max="2819" width="8.7109375" style="1" customWidth="1"/>
    <col min="2820" max="2820" width="11.7109375" style="1" customWidth="1"/>
    <col min="2821" max="2821" width="10.42578125" style="1" customWidth="1"/>
    <col min="2822" max="2822" width="11.85546875" style="1" customWidth="1"/>
    <col min="2823" max="2826" width="9.140625" style="1"/>
    <col min="2827" max="2827" width="7.140625" style="1" customWidth="1"/>
    <col min="2828" max="3072" width="9.140625" style="1"/>
    <col min="3073" max="3073" width="7.140625" style="1" customWidth="1"/>
    <col min="3074" max="3074" width="40.140625" style="1" customWidth="1"/>
    <col min="3075" max="3075" width="8.7109375" style="1" customWidth="1"/>
    <col min="3076" max="3076" width="11.7109375" style="1" customWidth="1"/>
    <col min="3077" max="3077" width="10.42578125" style="1" customWidth="1"/>
    <col min="3078" max="3078" width="11.85546875" style="1" customWidth="1"/>
    <col min="3079" max="3082" width="9.140625" style="1"/>
    <col min="3083" max="3083" width="7.140625" style="1" customWidth="1"/>
    <col min="3084" max="3328" width="9.140625" style="1"/>
    <col min="3329" max="3329" width="7.140625" style="1" customWidth="1"/>
    <col min="3330" max="3330" width="40.140625" style="1" customWidth="1"/>
    <col min="3331" max="3331" width="8.7109375" style="1" customWidth="1"/>
    <col min="3332" max="3332" width="11.7109375" style="1" customWidth="1"/>
    <col min="3333" max="3333" width="10.42578125" style="1" customWidth="1"/>
    <col min="3334" max="3334" width="11.85546875" style="1" customWidth="1"/>
    <col min="3335" max="3338" width="9.140625" style="1"/>
    <col min="3339" max="3339" width="7.140625" style="1" customWidth="1"/>
    <col min="3340" max="3584" width="9.140625" style="1"/>
    <col min="3585" max="3585" width="7.140625" style="1" customWidth="1"/>
    <col min="3586" max="3586" width="40.140625" style="1" customWidth="1"/>
    <col min="3587" max="3587" width="8.7109375" style="1" customWidth="1"/>
    <col min="3588" max="3588" width="11.7109375" style="1" customWidth="1"/>
    <col min="3589" max="3589" width="10.42578125" style="1" customWidth="1"/>
    <col min="3590" max="3590" width="11.85546875" style="1" customWidth="1"/>
    <col min="3591" max="3594" width="9.140625" style="1"/>
    <col min="3595" max="3595" width="7.140625" style="1" customWidth="1"/>
    <col min="3596" max="3840" width="9.140625" style="1"/>
    <col min="3841" max="3841" width="7.140625" style="1" customWidth="1"/>
    <col min="3842" max="3842" width="40.140625" style="1" customWidth="1"/>
    <col min="3843" max="3843" width="8.7109375" style="1" customWidth="1"/>
    <col min="3844" max="3844" width="11.7109375" style="1" customWidth="1"/>
    <col min="3845" max="3845" width="10.42578125" style="1" customWidth="1"/>
    <col min="3846" max="3846" width="11.85546875" style="1" customWidth="1"/>
    <col min="3847" max="3850" width="9.140625" style="1"/>
    <col min="3851" max="3851" width="7.140625" style="1" customWidth="1"/>
    <col min="3852" max="4096" width="9.140625" style="1"/>
    <col min="4097" max="4097" width="7.140625" style="1" customWidth="1"/>
    <col min="4098" max="4098" width="40.140625" style="1" customWidth="1"/>
    <col min="4099" max="4099" width="8.7109375" style="1" customWidth="1"/>
    <col min="4100" max="4100" width="11.7109375" style="1" customWidth="1"/>
    <col min="4101" max="4101" width="10.42578125" style="1" customWidth="1"/>
    <col min="4102" max="4102" width="11.85546875" style="1" customWidth="1"/>
    <col min="4103" max="4106" width="9.140625" style="1"/>
    <col min="4107" max="4107" width="7.140625" style="1" customWidth="1"/>
    <col min="4108" max="4352" width="9.140625" style="1"/>
    <col min="4353" max="4353" width="7.140625" style="1" customWidth="1"/>
    <col min="4354" max="4354" width="40.140625" style="1" customWidth="1"/>
    <col min="4355" max="4355" width="8.7109375" style="1" customWidth="1"/>
    <col min="4356" max="4356" width="11.7109375" style="1" customWidth="1"/>
    <col min="4357" max="4357" width="10.42578125" style="1" customWidth="1"/>
    <col min="4358" max="4358" width="11.85546875" style="1" customWidth="1"/>
    <col min="4359" max="4362" width="9.140625" style="1"/>
    <col min="4363" max="4363" width="7.140625" style="1" customWidth="1"/>
    <col min="4364" max="4608" width="9.140625" style="1"/>
    <col min="4609" max="4609" width="7.140625" style="1" customWidth="1"/>
    <col min="4610" max="4610" width="40.140625" style="1" customWidth="1"/>
    <col min="4611" max="4611" width="8.7109375" style="1" customWidth="1"/>
    <col min="4612" max="4612" width="11.7109375" style="1" customWidth="1"/>
    <col min="4613" max="4613" width="10.42578125" style="1" customWidth="1"/>
    <col min="4614" max="4614" width="11.85546875" style="1" customWidth="1"/>
    <col min="4615" max="4618" width="9.140625" style="1"/>
    <col min="4619" max="4619" width="7.140625" style="1" customWidth="1"/>
    <col min="4620" max="4864" width="9.140625" style="1"/>
    <col min="4865" max="4865" width="7.140625" style="1" customWidth="1"/>
    <col min="4866" max="4866" width="40.140625" style="1" customWidth="1"/>
    <col min="4867" max="4867" width="8.7109375" style="1" customWidth="1"/>
    <col min="4868" max="4868" width="11.7109375" style="1" customWidth="1"/>
    <col min="4869" max="4869" width="10.42578125" style="1" customWidth="1"/>
    <col min="4870" max="4870" width="11.85546875" style="1" customWidth="1"/>
    <col min="4871" max="4874" width="9.140625" style="1"/>
    <col min="4875" max="4875" width="7.140625" style="1" customWidth="1"/>
    <col min="4876" max="5120" width="9.140625" style="1"/>
    <col min="5121" max="5121" width="7.140625" style="1" customWidth="1"/>
    <col min="5122" max="5122" width="40.140625" style="1" customWidth="1"/>
    <col min="5123" max="5123" width="8.7109375" style="1" customWidth="1"/>
    <col min="5124" max="5124" width="11.7109375" style="1" customWidth="1"/>
    <col min="5125" max="5125" width="10.42578125" style="1" customWidth="1"/>
    <col min="5126" max="5126" width="11.85546875" style="1" customWidth="1"/>
    <col min="5127" max="5130" width="9.140625" style="1"/>
    <col min="5131" max="5131" width="7.140625" style="1" customWidth="1"/>
    <col min="5132" max="5376" width="9.140625" style="1"/>
    <col min="5377" max="5377" width="7.140625" style="1" customWidth="1"/>
    <col min="5378" max="5378" width="40.140625" style="1" customWidth="1"/>
    <col min="5379" max="5379" width="8.7109375" style="1" customWidth="1"/>
    <col min="5380" max="5380" width="11.7109375" style="1" customWidth="1"/>
    <col min="5381" max="5381" width="10.42578125" style="1" customWidth="1"/>
    <col min="5382" max="5382" width="11.85546875" style="1" customWidth="1"/>
    <col min="5383" max="5386" width="9.140625" style="1"/>
    <col min="5387" max="5387" width="7.140625" style="1" customWidth="1"/>
    <col min="5388" max="5632" width="9.140625" style="1"/>
    <col min="5633" max="5633" width="7.140625" style="1" customWidth="1"/>
    <col min="5634" max="5634" width="40.140625" style="1" customWidth="1"/>
    <col min="5635" max="5635" width="8.7109375" style="1" customWidth="1"/>
    <col min="5636" max="5636" width="11.7109375" style="1" customWidth="1"/>
    <col min="5637" max="5637" width="10.42578125" style="1" customWidth="1"/>
    <col min="5638" max="5638" width="11.85546875" style="1" customWidth="1"/>
    <col min="5639" max="5642" width="9.140625" style="1"/>
    <col min="5643" max="5643" width="7.140625" style="1" customWidth="1"/>
    <col min="5644" max="5888" width="9.140625" style="1"/>
    <col min="5889" max="5889" width="7.140625" style="1" customWidth="1"/>
    <col min="5890" max="5890" width="40.140625" style="1" customWidth="1"/>
    <col min="5891" max="5891" width="8.7109375" style="1" customWidth="1"/>
    <col min="5892" max="5892" width="11.7109375" style="1" customWidth="1"/>
    <col min="5893" max="5893" width="10.42578125" style="1" customWidth="1"/>
    <col min="5894" max="5894" width="11.85546875" style="1" customWidth="1"/>
    <col min="5895" max="5898" width="9.140625" style="1"/>
    <col min="5899" max="5899" width="7.140625" style="1" customWidth="1"/>
    <col min="5900" max="6144" width="9.140625" style="1"/>
    <col min="6145" max="6145" width="7.140625" style="1" customWidth="1"/>
    <col min="6146" max="6146" width="40.140625" style="1" customWidth="1"/>
    <col min="6147" max="6147" width="8.7109375" style="1" customWidth="1"/>
    <col min="6148" max="6148" width="11.7109375" style="1" customWidth="1"/>
    <col min="6149" max="6149" width="10.42578125" style="1" customWidth="1"/>
    <col min="6150" max="6150" width="11.85546875" style="1" customWidth="1"/>
    <col min="6151" max="6154" width="9.140625" style="1"/>
    <col min="6155" max="6155" width="7.140625" style="1" customWidth="1"/>
    <col min="6156" max="6400" width="9.140625" style="1"/>
    <col min="6401" max="6401" width="7.140625" style="1" customWidth="1"/>
    <col min="6402" max="6402" width="40.140625" style="1" customWidth="1"/>
    <col min="6403" max="6403" width="8.7109375" style="1" customWidth="1"/>
    <col min="6404" max="6404" width="11.7109375" style="1" customWidth="1"/>
    <col min="6405" max="6405" width="10.42578125" style="1" customWidth="1"/>
    <col min="6406" max="6406" width="11.85546875" style="1" customWidth="1"/>
    <col min="6407" max="6410" width="9.140625" style="1"/>
    <col min="6411" max="6411" width="7.140625" style="1" customWidth="1"/>
    <col min="6412" max="6656" width="9.140625" style="1"/>
    <col min="6657" max="6657" width="7.140625" style="1" customWidth="1"/>
    <col min="6658" max="6658" width="40.140625" style="1" customWidth="1"/>
    <col min="6659" max="6659" width="8.7109375" style="1" customWidth="1"/>
    <col min="6660" max="6660" width="11.7109375" style="1" customWidth="1"/>
    <col min="6661" max="6661" width="10.42578125" style="1" customWidth="1"/>
    <col min="6662" max="6662" width="11.85546875" style="1" customWidth="1"/>
    <col min="6663" max="6666" width="9.140625" style="1"/>
    <col min="6667" max="6667" width="7.140625" style="1" customWidth="1"/>
    <col min="6668" max="6912" width="9.140625" style="1"/>
    <col min="6913" max="6913" width="7.140625" style="1" customWidth="1"/>
    <col min="6914" max="6914" width="40.140625" style="1" customWidth="1"/>
    <col min="6915" max="6915" width="8.7109375" style="1" customWidth="1"/>
    <col min="6916" max="6916" width="11.7109375" style="1" customWidth="1"/>
    <col min="6917" max="6917" width="10.42578125" style="1" customWidth="1"/>
    <col min="6918" max="6918" width="11.85546875" style="1" customWidth="1"/>
    <col min="6919" max="6922" width="9.140625" style="1"/>
    <col min="6923" max="6923" width="7.140625" style="1" customWidth="1"/>
    <col min="6924" max="7168" width="9.140625" style="1"/>
    <col min="7169" max="7169" width="7.140625" style="1" customWidth="1"/>
    <col min="7170" max="7170" width="40.140625" style="1" customWidth="1"/>
    <col min="7171" max="7171" width="8.7109375" style="1" customWidth="1"/>
    <col min="7172" max="7172" width="11.7109375" style="1" customWidth="1"/>
    <col min="7173" max="7173" width="10.42578125" style="1" customWidth="1"/>
    <col min="7174" max="7174" width="11.85546875" style="1" customWidth="1"/>
    <col min="7175" max="7178" width="9.140625" style="1"/>
    <col min="7179" max="7179" width="7.140625" style="1" customWidth="1"/>
    <col min="7180" max="7424" width="9.140625" style="1"/>
    <col min="7425" max="7425" width="7.140625" style="1" customWidth="1"/>
    <col min="7426" max="7426" width="40.140625" style="1" customWidth="1"/>
    <col min="7427" max="7427" width="8.7109375" style="1" customWidth="1"/>
    <col min="7428" max="7428" width="11.7109375" style="1" customWidth="1"/>
    <col min="7429" max="7429" width="10.42578125" style="1" customWidth="1"/>
    <col min="7430" max="7430" width="11.85546875" style="1" customWidth="1"/>
    <col min="7431" max="7434" width="9.140625" style="1"/>
    <col min="7435" max="7435" width="7.140625" style="1" customWidth="1"/>
    <col min="7436" max="7680" width="9.140625" style="1"/>
    <col min="7681" max="7681" width="7.140625" style="1" customWidth="1"/>
    <col min="7682" max="7682" width="40.140625" style="1" customWidth="1"/>
    <col min="7683" max="7683" width="8.7109375" style="1" customWidth="1"/>
    <col min="7684" max="7684" width="11.7109375" style="1" customWidth="1"/>
    <col min="7685" max="7685" width="10.42578125" style="1" customWidth="1"/>
    <col min="7686" max="7686" width="11.85546875" style="1" customWidth="1"/>
    <col min="7687" max="7690" width="9.140625" style="1"/>
    <col min="7691" max="7691" width="7.140625" style="1" customWidth="1"/>
    <col min="7692" max="7936" width="9.140625" style="1"/>
    <col min="7937" max="7937" width="7.140625" style="1" customWidth="1"/>
    <col min="7938" max="7938" width="40.140625" style="1" customWidth="1"/>
    <col min="7939" max="7939" width="8.7109375" style="1" customWidth="1"/>
    <col min="7940" max="7940" width="11.7109375" style="1" customWidth="1"/>
    <col min="7941" max="7941" width="10.42578125" style="1" customWidth="1"/>
    <col min="7942" max="7942" width="11.85546875" style="1" customWidth="1"/>
    <col min="7943" max="7946" width="9.140625" style="1"/>
    <col min="7947" max="7947" width="7.140625" style="1" customWidth="1"/>
    <col min="7948" max="8192" width="9.140625" style="1"/>
    <col min="8193" max="8193" width="7.140625" style="1" customWidth="1"/>
    <col min="8194" max="8194" width="40.140625" style="1" customWidth="1"/>
    <col min="8195" max="8195" width="8.7109375" style="1" customWidth="1"/>
    <col min="8196" max="8196" width="11.7109375" style="1" customWidth="1"/>
    <col min="8197" max="8197" width="10.42578125" style="1" customWidth="1"/>
    <col min="8198" max="8198" width="11.85546875" style="1" customWidth="1"/>
    <col min="8199" max="8202" width="9.140625" style="1"/>
    <col min="8203" max="8203" width="7.140625" style="1" customWidth="1"/>
    <col min="8204" max="8448" width="9.140625" style="1"/>
    <col min="8449" max="8449" width="7.140625" style="1" customWidth="1"/>
    <col min="8450" max="8450" width="40.140625" style="1" customWidth="1"/>
    <col min="8451" max="8451" width="8.7109375" style="1" customWidth="1"/>
    <col min="8452" max="8452" width="11.7109375" style="1" customWidth="1"/>
    <col min="8453" max="8453" width="10.42578125" style="1" customWidth="1"/>
    <col min="8454" max="8454" width="11.85546875" style="1" customWidth="1"/>
    <col min="8455" max="8458" width="9.140625" style="1"/>
    <col min="8459" max="8459" width="7.140625" style="1" customWidth="1"/>
    <col min="8460" max="8704" width="9.140625" style="1"/>
    <col min="8705" max="8705" width="7.140625" style="1" customWidth="1"/>
    <col min="8706" max="8706" width="40.140625" style="1" customWidth="1"/>
    <col min="8707" max="8707" width="8.7109375" style="1" customWidth="1"/>
    <col min="8708" max="8708" width="11.7109375" style="1" customWidth="1"/>
    <col min="8709" max="8709" width="10.42578125" style="1" customWidth="1"/>
    <col min="8710" max="8710" width="11.85546875" style="1" customWidth="1"/>
    <col min="8711" max="8714" width="9.140625" style="1"/>
    <col min="8715" max="8715" width="7.140625" style="1" customWidth="1"/>
    <col min="8716" max="8960" width="9.140625" style="1"/>
    <col min="8961" max="8961" width="7.140625" style="1" customWidth="1"/>
    <col min="8962" max="8962" width="40.140625" style="1" customWidth="1"/>
    <col min="8963" max="8963" width="8.7109375" style="1" customWidth="1"/>
    <col min="8964" max="8964" width="11.7109375" style="1" customWidth="1"/>
    <col min="8965" max="8965" width="10.42578125" style="1" customWidth="1"/>
    <col min="8966" max="8966" width="11.85546875" style="1" customWidth="1"/>
    <col min="8967" max="8970" width="9.140625" style="1"/>
    <col min="8971" max="8971" width="7.140625" style="1" customWidth="1"/>
    <col min="8972" max="9216" width="9.140625" style="1"/>
    <col min="9217" max="9217" width="7.140625" style="1" customWidth="1"/>
    <col min="9218" max="9218" width="40.140625" style="1" customWidth="1"/>
    <col min="9219" max="9219" width="8.7109375" style="1" customWidth="1"/>
    <col min="9220" max="9220" width="11.7109375" style="1" customWidth="1"/>
    <col min="9221" max="9221" width="10.42578125" style="1" customWidth="1"/>
    <col min="9222" max="9222" width="11.85546875" style="1" customWidth="1"/>
    <col min="9223" max="9226" width="9.140625" style="1"/>
    <col min="9227" max="9227" width="7.140625" style="1" customWidth="1"/>
    <col min="9228" max="9472" width="9.140625" style="1"/>
    <col min="9473" max="9473" width="7.140625" style="1" customWidth="1"/>
    <col min="9474" max="9474" width="40.140625" style="1" customWidth="1"/>
    <col min="9475" max="9475" width="8.7109375" style="1" customWidth="1"/>
    <col min="9476" max="9476" width="11.7109375" style="1" customWidth="1"/>
    <col min="9477" max="9477" width="10.42578125" style="1" customWidth="1"/>
    <col min="9478" max="9478" width="11.85546875" style="1" customWidth="1"/>
    <col min="9479" max="9482" width="9.140625" style="1"/>
    <col min="9483" max="9483" width="7.140625" style="1" customWidth="1"/>
    <col min="9484" max="9728" width="9.140625" style="1"/>
    <col min="9729" max="9729" width="7.140625" style="1" customWidth="1"/>
    <col min="9730" max="9730" width="40.140625" style="1" customWidth="1"/>
    <col min="9731" max="9731" width="8.7109375" style="1" customWidth="1"/>
    <col min="9732" max="9732" width="11.7109375" style="1" customWidth="1"/>
    <col min="9733" max="9733" width="10.42578125" style="1" customWidth="1"/>
    <col min="9734" max="9734" width="11.85546875" style="1" customWidth="1"/>
    <col min="9735" max="9738" width="9.140625" style="1"/>
    <col min="9739" max="9739" width="7.140625" style="1" customWidth="1"/>
    <col min="9740" max="9984" width="9.140625" style="1"/>
    <col min="9985" max="9985" width="7.140625" style="1" customWidth="1"/>
    <col min="9986" max="9986" width="40.140625" style="1" customWidth="1"/>
    <col min="9987" max="9987" width="8.7109375" style="1" customWidth="1"/>
    <col min="9988" max="9988" width="11.7109375" style="1" customWidth="1"/>
    <col min="9989" max="9989" width="10.42578125" style="1" customWidth="1"/>
    <col min="9990" max="9990" width="11.85546875" style="1" customWidth="1"/>
    <col min="9991" max="9994" width="9.140625" style="1"/>
    <col min="9995" max="9995" width="7.140625" style="1" customWidth="1"/>
    <col min="9996" max="10240" width="9.140625" style="1"/>
    <col min="10241" max="10241" width="7.140625" style="1" customWidth="1"/>
    <col min="10242" max="10242" width="40.140625" style="1" customWidth="1"/>
    <col min="10243" max="10243" width="8.7109375" style="1" customWidth="1"/>
    <col min="10244" max="10244" width="11.7109375" style="1" customWidth="1"/>
    <col min="10245" max="10245" width="10.42578125" style="1" customWidth="1"/>
    <col min="10246" max="10246" width="11.85546875" style="1" customWidth="1"/>
    <col min="10247" max="10250" width="9.140625" style="1"/>
    <col min="10251" max="10251" width="7.140625" style="1" customWidth="1"/>
    <col min="10252" max="10496" width="9.140625" style="1"/>
    <col min="10497" max="10497" width="7.140625" style="1" customWidth="1"/>
    <col min="10498" max="10498" width="40.140625" style="1" customWidth="1"/>
    <col min="10499" max="10499" width="8.7109375" style="1" customWidth="1"/>
    <col min="10500" max="10500" width="11.7109375" style="1" customWidth="1"/>
    <col min="10501" max="10501" width="10.42578125" style="1" customWidth="1"/>
    <col min="10502" max="10502" width="11.85546875" style="1" customWidth="1"/>
    <col min="10503" max="10506" width="9.140625" style="1"/>
    <col min="10507" max="10507" width="7.140625" style="1" customWidth="1"/>
    <col min="10508" max="10752" width="9.140625" style="1"/>
    <col min="10753" max="10753" width="7.140625" style="1" customWidth="1"/>
    <col min="10754" max="10754" width="40.140625" style="1" customWidth="1"/>
    <col min="10755" max="10755" width="8.7109375" style="1" customWidth="1"/>
    <col min="10756" max="10756" width="11.7109375" style="1" customWidth="1"/>
    <col min="10757" max="10757" width="10.42578125" style="1" customWidth="1"/>
    <col min="10758" max="10758" width="11.85546875" style="1" customWidth="1"/>
    <col min="10759" max="10762" width="9.140625" style="1"/>
    <col min="10763" max="10763" width="7.140625" style="1" customWidth="1"/>
    <col min="10764" max="11008" width="9.140625" style="1"/>
    <col min="11009" max="11009" width="7.140625" style="1" customWidth="1"/>
    <col min="11010" max="11010" width="40.140625" style="1" customWidth="1"/>
    <col min="11011" max="11011" width="8.7109375" style="1" customWidth="1"/>
    <col min="11012" max="11012" width="11.7109375" style="1" customWidth="1"/>
    <col min="11013" max="11013" width="10.42578125" style="1" customWidth="1"/>
    <col min="11014" max="11014" width="11.85546875" style="1" customWidth="1"/>
    <col min="11015" max="11018" width="9.140625" style="1"/>
    <col min="11019" max="11019" width="7.140625" style="1" customWidth="1"/>
    <col min="11020" max="11264" width="9.140625" style="1"/>
    <col min="11265" max="11265" width="7.140625" style="1" customWidth="1"/>
    <col min="11266" max="11266" width="40.140625" style="1" customWidth="1"/>
    <col min="11267" max="11267" width="8.7109375" style="1" customWidth="1"/>
    <col min="11268" max="11268" width="11.7109375" style="1" customWidth="1"/>
    <col min="11269" max="11269" width="10.42578125" style="1" customWidth="1"/>
    <col min="11270" max="11270" width="11.85546875" style="1" customWidth="1"/>
    <col min="11271" max="11274" width="9.140625" style="1"/>
    <col min="11275" max="11275" width="7.140625" style="1" customWidth="1"/>
    <col min="11276" max="11520" width="9.140625" style="1"/>
    <col min="11521" max="11521" width="7.140625" style="1" customWidth="1"/>
    <col min="11522" max="11522" width="40.140625" style="1" customWidth="1"/>
    <col min="11523" max="11523" width="8.7109375" style="1" customWidth="1"/>
    <col min="11524" max="11524" width="11.7109375" style="1" customWidth="1"/>
    <col min="11525" max="11525" width="10.42578125" style="1" customWidth="1"/>
    <col min="11526" max="11526" width="11.85546875" style="1" customWidth="1"/>
    <col min="11527" max="11530" width="9.140625" style="1"/>
    <col min="11531" max="11531" width="7.140625" style="1" customWidth="1"/>
    <col min="11532" max="11776" width="9.140625" style="1"/>
    <col min="11777" max="11777" width="7.140625" style="1" customWidth="1"/>
    <col min="11778" max="11778" width="40.140625" style="1" customWidth="1"/>
    <col min="11779" max="11779" width="8.7109375" style="1" customWidth="1"/>
    <col min="11780" max="11780" width="11.7109375" style="1" customWidth="1"/>
    <col min="11781" max="11781" width="10.42578125" style="1" customWidth="1"/>
    <col min="11782" max="11782" width="11.85546875" style="1" customWidth="1"/>
    <col min="11783" max="11786" width="9.140625" style="1"/>
    <col min="11787" max="11787" width="7.140625" style="1" customWidth="1"/>
    <col min="11788" max="12032" width="9.140625" style="1"/>
    <col min="12033" max="12033" width="7.140625" style="1" customWidth="1"/>
    <col min="12034" max="12034" width="40.140625" style="1" customWidth="1"/>
    <col min="12035" max="12035" width="8.7109375" style="1" customWidth="1"/>
    <col min="12036" max="12036" width="11.7109375" style="1" customWidth="1"/>
    <col min="12037" max="12037" width="10.42578125" style="1" customWidth="1"/>
    <col min="12038" max="12038" width="11.85546875" style="1" customWidth="1"/>
    <col min="12039" max="12042" width="9.140625" style="1"/>
    <col min="12043" max="12043" width="7.140625" style="1" customWidth="1"/>
    <col min="12044" max="12288" width="9.140625" style="1"/>
    <col min="12289" max="12289" width="7.140625" style="1" customWidth="1"/>
    <col min="12290" max="12290" width="40.140625" style="1" customWidth="1"/>
    <col min="12291" max="12291" width="8.7109375" style="1" customWidth="1"/>
    <col min="12292" max="12292" width="11.7109375" style="1" customWidth="1"/>
    <col min="12293" max="12293" width="10.42578125" style="1" customWidth="1"/>
    <col min="12294" max="12294" width="11.85546875" style="1" customWidth="1"/>
    <col min="12295" max="12298" width="9.140625" style="1"/>
    <col min="12299" max="12299" width="7.140625" style="1" customWidth="1"/>
    <col min="12300" max="12544" width="9.140625" style="1"/>
    <col min="12545" max="12545" width="7.140625" style="1" customWidth="1"/>
    <col min="12546" max="12546" width="40.140625" style="1" customWidth="1"/>
    <col min="12547" max="12547" width="8.7109375" style="1" customWidth="1"/>
    <col min="12548" max="12548" width="11.7109375" style="1" customWidth="1"/>
    <col min="12549" max="12549" width="10.42578125" style="1" customWidth="1"/>
    <col min="12550" max="12550" width="11.85546875" style="1" customWidth="1"/>
    <col min="12551" max="12554" width="9.140625" style="1"/>
    <col min="12555" max="12555" width="7.140625" style="1" customWidth="1"/>
    <col min="12556" max="12800" width="9.140625" style="1"/>
    <col min="12801" max="12801" width="7.140625" style="1" customWidth="1"/>
    <col min="12802" max="12802" width="40.140625" style="1" customWidth="1"/>
    <col min="12803" max="12803" width="8.7109375" style="1" customWidth="1"/>
    <col min="12804" max="12804" width="11.7109375" style="1" customWidth="1"/>
    <col min="12805" max="12805" width="10.42578125" style="1" customWidth="1"/>
    <col min="12806" max="12806" width="11.85546875" style="1" customWidth="1"/>
    <col min="12807" max="12810" width="9.140625" style="1"/>
    <col min="12811" max="12811" width="7.140625" style="1" customWidth="1"/>
    <col min="12812" max="13056" width="9.140625" style="1"/>
    <col min="13057" max="13057" width="7.140625" style="1" customWidth="1"/>
    <col min="13058" max="13058" width="40.140625" style="1" customWidth="1"/>
    <col min="13059" max="13059" width="8.7109375" style="1" customWidth="1"/>
    <col min="13060" max="13060" width="11.7109375" style="1" customWidth="1"/>
    <col min="13061" max="13061" width="10.42578125" style="1" customWidth="1"/>
    <col min="13062" max="13062" width="11.85546875" style="1" customWidth="1"/>
    <col min="13063" max="13066" width="9.140625" style="1"/>
    <col min="13067" max="13067" width="7.140625" style="1" customWidth="1"/>
    <col min="13068" max="13312" width="9.140625" style="1"/>
    <col min="13313" max="13313" width="7.140625" style="1" customWidth="1"/>
    <col min="13314" max="13314" width="40.140625" style="1" customWidth="1"/>
    <col min="13315" max="13315" width="8.7109375" style="1" customWidth="1"/>
    <col min="13316" max="13316" width="11.7109375" style="1" customWidth="1"/>
    <col min="13317" max="13317" width="10.42578125" style="1" customWidth="1"/>
    <col min="13318" max="13318" width="11.85546875" style="1" customWidth="1"/>
    <col min="13319" max="13322" width="9.140625" style="1"/>
    <col min="13323" max="13323" width="7.140625" style="1" customWidth="1"/>
    <col min="13324" max="13568" width="9.140625" style="1"/>
    <col min="13569" max="13569" width="7.140625" style="1" customWidth="1"/>
    <col min="13570" max="13570" width="40.140625" style="1" customWidth="1"/>
    <col min="13571" max="13571" width="8.7109375" style="1" customWidth="1"/>
    <col min="13572" max="13572" width="11.7109375" style="1" customWidth="1"/>
    <col min="13573" max="13573" width="10.42578125" style="1" customWidth="1"/>
    <col min="13574" max="13574" width="11.85546875" style="1" customWidth="1"/>
    <col min="13575" max="13578" width="9.140625" style="1"/>
    <col min="13579" max="13579" width="7.140625" style="1" customWidth="1"/>
    <col min="13580" max="13824" width="9.140625" style="1"/>
    <col min="13825" max="13825" width="7.140625" style="1" customWidth="1"/>
    <col min="13826" max="13826" width="40.140625" style="1" customWidth="1"/>
    <col min="13827" max="13827" width="8.7109375" style="1" customWidth="1"/>
    <col min="13828" max="13828" width="11.7109375" style="1" customWidth="1"/>
    <col min="13829" max="13829" width="10.42578125" style="1" customWidth="1"/>
    <col min="13830" max="13830" width="11.85546875" style="1" customWidth="1"/>
    <col min="13831" max="13834" width="9.140625" style="1"/>
    <col min="13835" max="13835" width="7.140625" style="1" customWidth="1"/>
    <col min="13836" max="14080" width="9.140625" style="1"/>
    <col min="14081" max="14081" width="7.140625" style="1" customWidth="1"/>
    <col min="14082" max="14082" width="40.140625" style="1" customWidth="1"/>
    <col min="14083" max="14083" width="8.7109375" style="1" customWidth="1"/>
    <col min="14084" max="14084" width="11.7109375" style="1" customWidth="1"/>
    <col min="14085" max="14085" width="10.42578125" style="1" customWidth="1"/>
    <col min="14086" max="14086" width="11.85546875" style="1" customWidth="1"/>
    <col min="14087" max="14090" width="9.140625" style="1"/>
    <col min="14091" max="14091" width="7.140625" style="1" customWidth="1"/>
    <col min="14092" max="14336" width="9.140625" style="1"/>
    <col min="14337" max="14337" width="7.140625" style="1" customWidth="1"/>
    <col min="14338" max="14338" width="40.140625" style="1" customWidth="1"/>
    <col min="14339" max="14339" width="8.7109375" style="1" customWidth="1"/>
    <col min="14340" max="14340" width="11.7109375" style="1" customWidth="1"/>
    <col min="14341" max="14341" width="10.42578125" style="1" customWidth="1"/>
    <col min="14342" max="14342" width="11.85546875" style="1" customWidth="1"/>
    <col min="14343" max="14346" width="9.140625" style="1"/>
    <col min="14347" max="14347" width="7.140625" style="1" customWidth="1"/>
    <col min="14348" max="14592" width="9.140625" style="1"/>
    <col min="14593" max="14593" width="7.140625" style="1" customWidth="1"/>
    <col min="14594" max="14594" width="40.140625" style="1" customWidth="1"/>
    <col min="14595" max="14595" width="8.7109375" style="1" customWidth="1"/>
    <col min="14596" max="14596" width="11.7109375" style="1" customWidth="1"/>
    <col min="14597" max="14597" width="10.42578125" style="1" customWidth="1"/>
    <col min="14598" max="14598" width="11.85546875" style="1" customWidth="1"/>
    <col min="14599" max="14602" width="9.140625" style="1"/>
    <col min="14603" max="14603" width="7.140625" style="1" customWidth="1"/>
    <col min="14604" max="14848" width="9.140625" style="1"/>
    <col min="14849" max="14849" width="7.140625" style="1" customWidth="1"/>
    <col min="14850" max="14850" width="40.140625" style="1" customWidth="1"/>
    <col min="14851" max="14851" width="8.7109375" style="1" customWidth="1"/>
    <col min="14852" max="14852" width="11.7109375" style="1" customWidth="1"/>
    <col min="14853" max="14853" width="10.42578125" style="1" customWidth="1"/>
    <col min="14854" max="14854" width="11.85546875" style="1" customWidth="1"/>
    <col min="14855" max="14858" width="9.140625" style="1"/>
    <col min="14859" max="14859" width="7.140625" style="1" customWidth="1"/>
    <col min="14860" max="15104" width="9.140625" style="1"/>
    <col min="15105" max="15105" width="7.140625" style="1" customWidth="1"/>
    <col min="15106" max="15106" width="40.140625" style="1" customWidth="1"/>
    <col min="15107" max="15107" width="8.7109375" style="1" customWidth="1"/>
    <col min="15108" max="15108" width="11.7109375" style="1" customWidth="1"/>
    <col min="15109" max="15109" width="10.42578125" style="1" customWidth="1"/>
    <col min="15110" max="15110" width="11.85546875" style="1" customWidth="1"/>
    <col min="15111" max="15114" width="9.140625" style="1"/>
    <col min="15115" max="15115" width="7.140625" style="1" customWidth="1"/>
    <col min="15116" max="15360" width="9.140625" style="1"/>
    <col min="15361" max="15361" width="7.140625" style="1" customWidth="1"/>
    <col min="15362" max="15362" width="40.140625" style="1" customWidth="1"/>
    <col min="15363" max="15363" width="8.7109375" style="1" customWidth="1"/>
    <col min="15364" max="15364" width="11.7109375" style="1" customWidth="1"/>
    <col min="15365" max="15365" width="10.42578125" style="1" customWidth="1"/>
    <col min="15366" max="15366" width="11.85546875" style="1" customWidth="1"/>
    <col min="15367" max="15370" width="9.140625" style="1"/>
    <col min="15371" max="15371" width="7.140625" style="1" customWidth="1"/>
    <col min="15372" max="15616" width="9.140625" style="1"/>
    <col min="15617" max="15617" width="7.140625" style="1" customWidth="1"/>
    <col min="15618" max="15618" width="40.140625" style="1" customWidth="1"/>
    <col min="15619" max="15619" width="8.7109375" style="1" customWidth="1"/>
    <col min="15620" max="15620" width="11.7109375" style="1" customWidth="1"/>
    <col min="15621" max="15621" width="10.42578125" style="1" customWidth="1"/>
    <col min="15622" max="15622" width="11.85546875" style="1" customWidth="1"/>
    <col min="15623" max="15626" width="9.140625" style="1"/>
    <col min="15627" max="15627" width="7.140625" style="1" customWidth="1"/>
    <col min="15628" max="15872" width="9.140625" style="1"/>
    <col min="15873" max="15873" width="7.140625" style="1" customWidth="1"/>
    <col min="15874" max="15874" width="40.140625" style="1" customWidth="1"/>
    <col min="15875" max="15875" width="8.7109375" style="1" customWidth="1"/>
    <col min="15876" max="15876" width="11.7109375" style="1" customWidth="1"/>
    <col min="15877" max="15877" width="10.42578125" style="1" customWidth="1"/>
    <col min="15878" max="15878" width="11.85546875" style="1" customWidth="1"/>
    <col min="15879" max="15882" width="9.140625" style="1"/>
    <col min="15883" max="15883" width="7.140625" style="1" customWidth="1"/>
    <col min="15884" max="16128" width="9.140625" style="1"/>
    <col min="16129" max="16129" width="7.140625" style="1" customWidth="1"/>
    <col min="16130" max="16130" width="40.140625" style="1" customWidth="1"/>
    <col min="16131" max="16131" width="8.7109375" style="1" customWidth="1"/>
    <col min="16132" max="16132" width="11.7109375" style="1" customWidth="1"/>
    <col min="16133" max="16133" width="10.42578125" style="1" customWidth="1"/>
    <col min="16134" max="16134" width="11.85546875" style="1" customWidth="1"/>
    <col min="16135" max="16138" width="9.140625" style="1"/>
    <col min="16139" max="16139" width="7.140625" style="1" customWidth="1"/>
    <col min="16140" max="16384" width="9.140625" style="1"/>
  </cols>
  <sheetData>
    <row r="1" spans="1:6">
      <c r="A1" s="78" t="s">
        <v>234</v>
      </c>
      <c r="B1" s="109" t="s">
        <v>235</v>
      </c>
    </row>
    <row r="2" spans="1:6">
      <c r="A2" s="78"/>
      <c r="B2" s="109"/>
    </row>
    <row r="3" spans="1:6" s="95" customFormat="1" ht="15">
      <c r="A3" s="110" t="s">
        <v>236</v>
      </c>
      <c r="B3" s="111"/>
      <c r="C3" s="112"/>
      <c r="D3" s="113"/>
      <c r="E3" s="112"/>
      <c r="F3" s="114"/>
    </row>
    <row r="4" spans="1:6" s="115" customFormat="1" ht="42" customHeight="1">
      <c r="A4" s="758" t="s">
        <v>237</v>
      </c>
      <c r="B4" s="759"/>
      <c r="C4" s="759"/>
      <c r="D4" s="759"/>
      <c r="E4" s="759"/>
      <c r="F4" s="760"/>
    </row>
    <row r="5" spans="1:6" s="115" customFormat="1" ht="41.25" customHeight="1">
      <c r="A5" s="761" t="s">
        <v>238</v>
      </c>
      <c r="B5" s="753"/>
      <c r="C5" s="753"/>
      <c r="D5" s="753"/>
      <c r="E5" s="753"/>
      <c r="F5" s="754"/>
    </row>
    <row r="6" spans="1:6" s="115" customFormat="1" ht="28.5" customHeight="1">
      <c r="A6" s="761" t="s">
        <v>239</v>
      </c>
      <c r="B6" s="753"/>
      <c r="C6" s="753"/>
      <c r="D6" s="753"/>
      <c r="E6" s="753"/>
      <c r="F6" s="754"/>
    </row>
    <row r="7" spans="1:6" s="115" customFormat="1" ht="28.5" customHeight="1">
      <c r="A7" s="752" t="s">
        <v>240</v>
      </c>
      <c r="B7" s="753"/>
      <c r="C7" s="753"/>
      <c r="D7" s="753"/>
      <c r="E7" s="753"/>
      <c r="F7" s="754"/>
    </row>
    <row r="8" spans="1:6" s="115" customFormat="1" ht="28.5" customHeight="1">
      <c r="A8" s="752" t="s">
        <v>241</v>
      </c>
      <c r="B8" s="753"/>
      <c r="C8" s="753"/>
      <c r="D8" s="753"/>
      <c r="E8" s="753"/>
      <c r="F8" s="754"/>
    </row>
    <row r="9" spans="1:6" s="115" customFormat="1" ht="27" customHeight="1">
      <c r="A9" s="752" t="s">
        <v>242</v>
      </c>
      <c r="B9" s="753"/>
      <c r="C9" s="753"/>
      <c r="D9" s="753"/>
      <c r="E9" s="753"/>
      <c r="F9" s="754"/>
    </row>
    <row r="10" spans="1:6" s="115" customFormat="1" ht="29.25" customHeight="1">
      <c r="A10" s="752" t="s">
        <v>243</v>
      </c>
      <c r="B10" s="753"/>
      <c r="C10" s="753"/>
      <c r="D10" s="753"/>
      <c r="E10" s="753"/>
      <c r="F10" s="754"/>
    </row>
    <row r="11" spans="1:6" s="115" customFormat="1" ht="44.25" customHeight="1">
      <c r="A11" s="755" t="s">
        <v>244</v>
      </c>
      <c r="B11" s="756"/>
      <c r="C11" s="756"/>
      <c r="D11" s="756"/>
      <c r="E11" s="756"/>
      <c r="F11" s="757"/>
    </row>
    <row r="12" spans="1:6">
      <c r="A12" s="78"/>
      <c r="B12" s="109"/>
    </row>
    <row r="13" spans="1:6">
      <c r="A13" s="78"/>
      <c r="B13" s="109"/>
    </row>
    <row r="14" spans="1:6" s="24" customFormat="1" ht="17.25" thickBot="1">
      <c r="A14" s="80"/>
      <c r="B14" s="116" t="s">
        <v>108</v>
      </c>
      <c r="C14" s="101" t="s">
        <v>211</v>
      </c>
      <c r="D14" s="101" t="s">
        <v>109</v>
      </c>
      <c r="E14" s="101" t="s">
        <v>110</v>
      </c>
      <c r="F14" s="101" t="s">
        <v>111</v>
      </c>
    </row>
    <row r="15" spans="1:6" ht="17.25" thickTop="1"/>
    <row r="16" spans="1:6" ht="51">
      <c r="A16" s="83" t="s">
        <v>245</v>
      </c>
      <c r="B16" s="46" t="s">
        <v>794</v>
      </c>
      <c r="C16" s="84" t="s">
        <v>123</v>
      </c>
      <c r="D16" s="85">
        <v>23.32</v>
      </c>
      <c r="E16" s="832">
        <v>0</v>
      </c>
      <c r="F16" s="86">
        <f>E16*D16</f>
        <v>0</v>
      </c>
    </row>
    <row r="17" spans="1:8">
      <c r="B17" s="46" t="s">
        <v>795</v>
      </c>
      <c r="C17" s="87"/>
      <c r="D17" s="87"/>
      <c r="E17" s="843"/>
      <c r="F17" s="87"/>
    </row>
    <row r="18" spans="1:8">
      <c r="E18" s="838"/>
    </row>
    <row r="19" spans="1:8" ht="52.5">
      <c r="A19" s="83" t="s">
        <v>249</v>
      </c>
      <c r="B19" s="118" t="s">
        <v>269</v>
      </c>
      <c r="C19" s="84" t="s">
        <v>123</v>
      </c>
      <c r="D19" s="85">
        <v>54.95</v>
      </c>
      <c r="E19" s="832">
        <v>0</v>
      </c>
      <c r="F19" s="86">
        <f>E19*D19</f>
        <v>0</v>
      </c>
    </row>
    <row r="20" spans="1:8">
      <c r="B20" s="118" t="s">
        <v>796</v>
      </c>
      <c r="C20" s="87"/>
      <c r="D20" s="87"/>
      <c r="E20" s="843"/>
      <c r="F20" s="87"/>
    </row>
    <row r="21" spans="1:8">
      <c r="E21" s="838"/>
    </row>
    <row r="22" spans="1:8" ht="52.5">
      <c r="A22" s="83" t="s">
        <v>252</v>
      </c>
      <c r="B22" s="118" t="s">
        <v>269</v>
      </c>
      <c r="C22" s="84" t="s">
        <v>123</v>
      </c>
      <c r="D22" s="85">
        <v>350.94</v>
      </c>
      <c r="E22" s="832">
        <v>0</v>
      </c>
      <c r="F22" s="86">
        <f>E22*D22</f>
        <v>0</v>
      </c>
    </row>
    <row r="23" spans="1:8">
      <c r="B23" s="118" t="s">
        <v>797</v>
      </c>
      <c r="C23" s="87"/>
      <c r="D23" s="87"/>
      <c r="E23" s="843"/>
      <c r="F23" s="87"/>
    </row>
    <row r="24" spans="1:8">
      <c r="E24" s="838"/>
    </row>
    <row r="25" spans="1:8" s="87" customFormat="1" ht="51">
      <c r="A25" s="83" t="s">
        <v>255</v>
      </c>
      <c r="B25" s="118" t="s">
        <v>269</v>
      </c>
      <c r="C25" s="84" t="s">
        <v>123</v>
      </c>
      <c r="D25" s="85">
        <v>13.06</v>
      </c>
      <c r="E25" s="832">
        <v>0</v>
      </c>
      <c r="F25" s="86">
        <f>E25*D25</f>
        <v>0</v>
      </c>
    </row>
    <row r="26" spans="1:8" s="87" customFormat="1">
      <c r="A26" s="48"/>
      <c r="B26" s="118" t="s">
        <v>798</v>
      </c>
      <c r="E26" s="843"/>
      <c r="G26" s="120"/>
      <c r="H26" s="121"/>
    </row>
    <row r="27" spans="1:8">
      <c r="E27" s="838"/>
    </row>
    <row r="28" spans="1:8" s="87" customFormat="1" ht="51">
      <c r="A28" s="83" t="s">
        <v>257</v>
      </c>
      <c r="B28" s="118" t="s">
        <v>269</v>
      </c>
      <c r="C28" s="84" t="s">
        <v>123</v>
      </c>
      <c r="D28" s="85">
        <v>16.059999999999999</v>
      </c>
      <c r="E28" s="832">
        <v>0</v>
      </c>
      <c r="F28" s="86">
        <f>E28*D28</f>
        <v>0</v>
      </c>
    </row>
    <row r="29" spans="1:8" s="87" customFormat="1">
      <c r="A29" s="48"/>
      <c r="B29" s="118" t="s">
        <v>799</v>
      </c>
      <c r="E29" s="843"/>
      <c r="G29" s="120"/>
      <c r="H29" s="121"/>
    </row>
    <row r="30" spans="1:8">
      <c r="B30" s="118"/>
      <c r="C30" s="87"/>
      <c r="D30" s="87"/>
      <c r="E30" s="843"/>
      <c r="F30" s="87"/>
    </row>
    <row r="31" spans="1:8" ht="52.5">
      <c r="A31" s="83" t="s">
        <v>260</v>
      </c>
      <c r="B31" s="118" t="s">
        <v>269</v>
      </c>
      <c r="C31" s="84" t="s">
        <v>123</v>
      </c>
      <c r="D31" s="85">
        <v>28.29</v>
      </c>
      <c r="E31" s="832">
        <v>0</v>
      </c>
      <c r="F31" s="86">
        <f>E31*D31</f>
        <v>0</v>
      </c>
    </row>
    <row r="32" spans="1:8">
      <c r="B32" s="118" t="s">
        <v>800</v>
      </c>
      <c r="C32" s="87"/>
      <c r="D32" s="87"/>
      <c r="E32" s="843"/>
      <c r="F32" s="87"/>
    </row>
    <row r="33" spans="1:6">
      <c r="B33" s="118"/>
      <c r="C33" s="87"/>
      <c r="D33" s="87"/>
      <c r="E33" s="843"/>
      <c r="F33" s="87"/>
    </row>
    <row r="34" spans="1:6" ht="52.5">
      <c r="A34" s="83" t="s">
        <v>262</v>
      </c>
      <c r="B34" s="118" t="s">
        <v>801</v>
      </c>
      <c r="C34" s="84" t="s">
        <v>123</v>
      </c>
      <c r="D34" s="85">
        <v>2.0299999999999998</v>
      </c>
      <c r="E34" s="832">
        <v>0</v>
      </c>
      <c r="F34" s="86">
        <f>E34*D34</f>
        <v>0</v>
      </c>
    </row>
    <row r="35" spans="1:6">
      <c r="B35" s="118" t="s">
        <v>802</v>
      </c>
      <c r="C35" s="87"/>
      <c r="D35" s="87"/>
      <c r="E35" s="843"/>
      <c r="F35" s="87"/>
    </row>
    <row r="36" spans="1:6">
      <c r="B36" s="118"/>
      <c r="C36" s="87"/>
      <c r="D36" s="87"/>
      <c r="E36" s="843"/>
      <c r="F36" s="87"/>
    </row>
    <row r="37" spans="1:6" ht="52.5">
      <c r="A37" s="83" t="s">
        <v>265</v>
      </c>
      <c r="B37" s="118" t="s">
        <v>803</v>
      </c>
      <c r="C37" s="84" t="s">
        <v>123</v>
      </c>
      <c r="D37" s="85">
        <v>24.89</v>
      </c>
      <c r="E37" s="832">
        <v>0</v>
      </c>
      <c r="F37" s="86">
        <f>E37*D37</f>
        <v>0</v>
      </c>
    </row>
    <row r="38" spans="1:6">
      <c r="B38" s="118" t="s">
        <v>804</v>
      </c>
      <c r="C38" s="87"/>
      <c r="D38" s="87"/>
      <c r="E38" s="843"/>
      <c r="F38" s="87"/>
    </row>
    <row r="39" spans="1:6">
      <c r="B39" s="118"/>
      <c r="C39" s="87"/>
      <c r="D39" s="87"/>
      <c r="E39" s="843"/>
      <c r="F39" s="87"/>
    </row>
    <row r="40" spans="1:6" ht="52.5">
      <c r="A40" s="83" t="s">
        <v>268</v>
      </c>
      <c r="B40" s="118" t="s">
        <v>805</v>
      </c>
      <c r="C40" s="84" t="s">
        <v>123</v>
      </c>
      <c r="D40" s="85">
        <v>3.01</v>
      </c>
      <c r="E40" s="832">
        <v>0</v>
      </c>
      <c r="F40" s="86">
        <f>E40*D40</f>
        <v>0</v>
      </c>
    </row>
    <row r="41" spans="1:6">
      <c r="B41" s="118" t="s">
        <v>806</v>
      </c>
      <c r="C41" s="87"/>
      <c r="D41" s="87"/>
      <c r="E41" s="843"/>
      <c r="F41" s="87"/>
    </row>
    <row r="42" spans="1:6">
      <c r="B42" s="118"/>
      <c r="C42" s="87"/>
      <c r="D42" s="87"/>
      <c r="E42" s="843"/>
      <c r="F42" s="87"/>
    </row>
    <row r="43" spans="1:6" ht="52.5">
      <c r="A43" s="83" t="s">
        <v>271</v>
      </c>
      <c r="B43" s="118" t="s">
        <v>803</v>
      </c>
      <c r="C43" s="84" t="s">
        <v>123</v>
      </c>
      <c r="D43" s="85">
        <v>6.61</v>
      </c>
      <c r="E43" s="832">
        <v>0</v>
      </c>
      <c r="F43" s="86">
        <f>E43*D43</f>
        <v>0</v>
      </c>
    </row>
    <row r="44" spans="1:6">
      <c r="B44" s="118" t="s">
        <v>807</v>
      </c>
      <c r="C44" s="87"/>
      <c r="D44" s="87"/>
      <c r="E44" s="843"/>
      <c r="F44" s="87"/>
    </row>
    <row r="45" spans="1:6">
      <c r="B45" s="118"/>
      <c r="C45" s="87"/>
      <c r="D45" s="87"/>
      <c r="E45" s="843"/>
      <c r="F45" s="87"/>
    </row>
    <row r="46" spans="1:6" ht="52.5">
      <c r="A46" s="83" t="s">
        <v>273</v>
      </c>
      <c r="B46" s="118" t="s">
        <v>269</v>
      </c>
      <c r="C46" s="84" t="s">
        <v>123</v>
      </c>
      <c r="D46" s="85">
        <v>56.36</v>
      </c>
      <c r="E46" s="832">
        <v>0</v>
      </c>
      <c r="F46" s="86">
        <f>E46*D46</f>
        <v>0</v>
      </c>
    </row>
    <row r="47" spans="1:6">
      <c r="B47" s="118" t="s">
        <v>808</v>
      </c>
      <c r="C47" s="87"/>
      <c r="D47" s="87"/>
      <c r="E47" s="843"/>
      <c r="F47" s="87"/>
    </row>
    <row r="48" spans="1:6">
      <c r="B48" s="118"/>
      <c r="C48" s="87"/>
      <c r="D48" s="87"/>
      <c r="E48" s="843"/>
      <c r="F48" s="87"/>
    </row>
    <row r="49" spans="1:8" ht="52.5">
      <c r="A49" s="83" t="s">
        <v>275</v>
      </c>
      <c r="B49" s="118" t="s">
        <v>809</v>
      </c>
      <c r="C49" s="84" t="s">
        <v>123</v>
      </c>
      <c r="D49" s="85">
        <v>0.1</v>
      </c>
      <c r="E49" s="832">
        <v>0</v>
      </c>
      <c r="F49" s="86">
        <f>E49*D49</f>
        <v>0</v>
      </c>
    </row>
    <row r="50" spans="1:8">
      <c r="B50" s="118" t="s">
        <v>254</v>
      </c>
      <c r="C50" s="87"/>
      <c r="D50" s="87"/>
      <c r="E50" s="843"/>
      <c r="F50" s="87"/>
    </row>
    <row r="51" spans="1:8">
      <c r="B51" s="118"/>
      <c r="C51" s="87"/>
      <c r="D51" s="87"/>
      <c r="E51" s="843"/>
      <c r="F51" s="87"/>
    </row>
    <row r="52" spans="1:8" ht="52.5">
      <c r="A52" s="83" t="s">
        <v>810</v>
      </c>
      <c r="B52" s="118" t="s">
        <v>269</v>
      </c>
      <c r="C52" s="84" t="s">
        <v>123</v>
      </c>
      <c r="D52" s="85">
        <v>10.99</v>
      </c>
      <c r="E52" s="832">
        <v>0</v>
      </c>
      <c r="F52" s="86">
        <f>E52*D52</f>
        <v>0</v>
      </c>
    </row>
    <row r="53" spans="1:8">
      <c r="B53" s="118" t="s">
        <v>811</v>
      </c>
      <c r="C53" s="87"/>
      <c r="D53" s="87"/>
      <c r="E53" s="843"/>
      <c r="F53" s="87"/>
    </row>
    <row r="54" spans="1:8">
      <c r="E54" s="838"/>
    </row>
    <row r="55" spans="1:8" ht="52.5">
      <c r="A55" s="83" t="s">
        <v>812</v>
      </c>
      <c r="B55" s="118" t="s">
        <v>269</v>
      </c>
      <c r="C55" s="84" t="s">
        <v>123</v>
      </c>
      <c r="D55" s="85">
        <v>10.84</v>
      </c>
      <c r="E55" s="832">
        <v>0</v>
      </c>
      <c r="F55" s="86">
        <f>E55*D55</f>
        <v>0</v>
      </c>
    </row>
    <row r="56" spans="1:8">
      <c r="B56" s="118" t="s">
        <v>813</v>
      </c>
      <c r="C56" s="87"/>
      <c r="D56" s="87"/>
      <c r="E56" s="843"/>
      <c r="F56" s="87"/>
    </row>
    <row r="57" spans="1:8">
      <c r="E57" s="838"/>
    </row>
    <row r="58" spans="1:8" ht="52.5">
      <c r="A58" s="83" t="s">
        <v>814</v>
      </c>
      <c r="B58" s="118" t="s">
        <v>269</v>
      </c>
      <c r="C58" s="84" t="s">
        <v>123</v>
      </c>
      <c r="D58" s="85">
        <v>3.82</v>
      </c>
      <c r="E58" s="832">
        <v>0</v>
      </c>
      <c r="F58" s="86">
        <f>E58*D58</f>
        <v>0</v>
      </c>
    </row>
    <row r="59" spans="1:8">
      <c r="B59" s="118" t="s">
        <v>815</v>
      </c>
      <c r="C59" s="87"/>
      <c r="D59" s="87"/>
      <c r="E59" s="843"/>
      <c r="F59" s="87"/>
    </row>
    <row r="60" spans="1:8">
      <c r="E60" s="838"/>
    </row>
    <row r="61" spans="1:8" s="87" customFormat="1" ht="12.75">
      <c r="A61" s="83" t="s">
        <v>816</v>
      </c>
      <c r="B61" s="118" t="s">
        <v>817</v>
      </c>
      <c r="E61" s="843"/>
    </row>
    <row r="62" spans="1:8" s="87" customFormat="1" ht="12.75">
      <c r="A62" s="119" t="s">
        <v>818</v>
      </c>
      <c r="B62" s="118" t="s">
        <v>819</v>
      </c>
      <c r="C62" s="84" t="s">
        <v>375</v>
      </c>
      <c r="D62" s="85">
        <v>16</v>
      </c>
      <c r="E62" s="832">
        <v>0</v>
      </c>
      <c r="F62" s="86">
        <f>E62*D62</f>
        <v>0</v>
      </c>
      <c r="G62" s="120"/>
      <c r="H62" s="121"/>
    </row>
    <row r="63" spans="1:8" s="87" customFormat="1" ht="12.75">
      <c r="A63" s="119" t="s">
        <v>820</v>
      </c>
      <c r="B63" s="118" t="s">
        <v>821</v>
      </c>
      <c r="C63" s="84" t="s">
        <v>375</v>
      </c>
      <c r="D63" s="85">
        <v>10</v>
      </c>
      <c r="E63" s="832">
        <v>0</v>
      </c>
      <c r="F63" s="86">
        <f>E63*D63</f>
        <v>0</v>
      </c>
      <c r="G63" s="120"/>
      <c r="H63" s="121"/>
    </row>
    <row r="64" spans="1:8" s="87" customFormat="1">
      <c r="A64" s="48"/>
      <c r="B64" s="118"/>
      <c r="C64" s="102"/>
      <c r="D64" s="103"/>
      <c r="E64" s="840"/>
      <c r="F64" s="105"/>
    </row>
    <row r="65" spans="1:8" s="87" customFormat="1" ht="51">
      <c r="A65" s="83" t="s">
        <v>822</v>
      </c>
      <c r="B65" s="118" t="s">
        <v>276</v>
      </c>
      <c r="E65" s="843"/>
      <c r="H65" s="122"/>
    </row>
    <row r="66" spans="1:8" s="87" customFormat="1" ht="12.75">
      <c r="A66" s="88"/>
      <c r="B66" s="123" t="s">
        <v>277</v>
      </c>
      <c r="C66" s="124" t="s">
        <v>278</v>
      </c>
      <c r="D66" s="125">
        <v>40689.949999999997</v>
      </c>
      <c r="E66" s="832">
        <v>0</v>
      </c>
      <c r="F66" s="86">
        <f>E66*D66</f>
        <v>0</v>
      </c>
    </row>
    <row r="67" spans="1:8" s="87" customFormat="1" ht="12.75">
      <c r="A67" s="88"/>
      <c r="B67" s="123" t="s">
        <v>279</v>
      </c>
      <c r="C67" s="124" t="s">
        <v>278</v>
      </c>
      <c r="D67" s="125">
        <v>23833.39</v>
      </c>
      <c r="E67" s="832">
        <v>0</v>
      </c>
      <c r="F67" s="86">
        <f>E67*D67</f>
        <v>0</v>
      </c>
    </row>
    <row r="68" spans="1:8" s="87" customFormat="1" ht="13.5" thickBot="1">
      <c r="A68" s="119"/>
      <c r="B68" s="118"/>
      <c r="E68" s="843"/>
      <c r="G68" s="120"/>
      <c r="H68" s="121"/>
    </row>
    <row r="69" spans="1:8" s="24" customFormat="1" ht="17.25" thickBot="1">
      <c r="A69" s="90"/>
      <c r="B69" s="126" t="s">
        <v>282</v>
      </c>
      <c r="C69" s="106"/>
      <c r="D69" s="107"/>
      <c r="E69" s="108"/>
      <c r="F69" s="108">
        <f>SUM(F16:F68)</f>
        <v>0</v>
      </c>
    </row>
    <row r="70" spans="1:8" s="132" customFormat="1" ht="13.5" thickTop="1">
      <c r="A70" s="127"/>
      <c r="B70" s="128"/>
      <c r="C70" s="129"/>
      <c r="D70" s="130"/>
      <c r="E70" s="131"/>
      <c r="F70" s="131"/>
    </row>
  </sheetData>
  <sheetProtection algorithmName="SHA-512" hashValue="hyl6IuvqiYxe2QFGZ6pLtJHvXqZv6Tz2BL1tucu3eOIdRRst1oE7cyBqcDOgoZJO4I+NiPXmvahztFtuwKJZxA==" saltValue="wG5HptsM3Do5VaBwXIt8Ow==" spinCount="100000" sheet="1"/>
  <mergeCells count="8">
    <mergeCell ref="A10:F10"/>
    <mergeCell ref="A11:F11"/>
    <mergeCell ref="A4:F4"/>
    <mergeCell ref="A5:F5"/>
    <mergeCell ref="A6:F6"/>
    <mergeCell ref="A7:F7"/>
    <mergeCell ref="A8:F8"/>
    <mergeCell ref="A9:F9"/>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A/3.0 BETONSKA DELA</oddHeader>
    <oddFooter>&amp;LNOVOGRADNJA&amp;R&amp;P</oddFooter>
  </headerFooter>
  <colBreaks count="1" manualBreakCount="1">
    <brk id="7"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9A246-7B3C-4712-88D8-3DDECAB0643A}">
  <sheetPr>
    <tabColor rgb="FF00B0F0"/>
  </sheetPr>
  <dimension ref="A1:F50"/>
  <sheetViews>
    <sheetView view="pageBreakPreview" zoomScaleSheetLayoutView="100" workbookViewId="0">
      <selection activeCell="B14" sqref="B14"/>
    </sheetView>
  </sheetViews>
  <sheetFormatPr defaultRowHeight="16.5"/>
  <cols>
    <col min="1" max="1" width="7.140625" style="48" customWidth="1"/>
    <col min="2" max="2" width="39.42578125" style="1" customWidth="1"/>
    <col min="3" max="3" width="8.28515625" style="1" customWidth="1"/>
    <col min="4" max="4" width="10.85546875" style="1" customWidth="1"/>
    <col min="5" max="5" width="11.85546875" style="1" customWidth="1"/>
    <col min="6" max="6" width="12.57031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0.85546875" style="1" customWidth="1"/>
    <col min="261" max="261" width="11.85546875" style="1" customWidth="1"/>
    <col min="262" max="262" width="12.5703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0.85546875" style="1" customWidth="1"/>
    <col min="517" max="517" width="11.85546875" style="1" customWidth="1"/>
    <col min="518" max="518" width="12.5703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0.85546875" style="1" customWidth="1"/>
    <col min="773" max="773" width="11.85546875" style="1" customWidth="1"/>
    <col min="774" max="774" width="12.5703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0.85546875" style="1" customWidth="1"/>
    <col min="1029" max="1029" width="11.85546875" style="1" customWidth="1"/>
    <col min="1030" max="1030" width="12.5703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0.85546875" style="1" customWidth="1"/>
    <col min="1285" max="1285" width="11.85546875" style="1" customWidth="1"/>
    <col min="1286" max="1286" width="12.5703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0.85546875" style="1" customWidth="1"/>
    <col min="1541" max="1541" width="11.85546875" style="1" customWidth="1"/>
    <col min="1542" max="1542" width="12.5703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0.85546875" style="1" customWidth="1"/>
    <col min="1797" max="1797" width="11.85546875" style="1" customWidth="1"/>
    <col min="1798" max="1798" width="12.5703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0.85546875" style="1" customWidth="1"/>
    <col min="2053" max="2053" width="11.85546875" style="1" customWidth="1"/>
    <col min="2054" max="2054" width="12.5703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0.85546875" style="1" customWidth="1"/>
    <col min="2309" max="2309" width="11.85546875" style="1" customWidth="1"/>
    <col min="2310" max="2310" width="12.5703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0.85546875" style="1" customWidth="1"/>
    <col min="2565" max="2565" width="11.85546875" style="1" customWidth="1"/>
    <col min="2566" max="2566" width="12.5703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0.85546875" style="1" customWidth="1"/>
    <col min="2821" max="2821" width="11.85546875" style="1" customWidth="1"/>
    <col min="2822" max="2822" width="12.5703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0.85546875" style="1" customWidth="1"/>
    <col min="3077" max="3077" width="11.85546875" style="1" customWidth="1"/>
    <col min="3078" max="3078" width="12.5703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0.85546875" style="1" customWidth="1"/>
    <col min="3333" max="3333" width="11.85546875" style="1" customWidth="1"/>
    <col min="3334" max="3334" width="12.5703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0.85546875" style="1" customWidth="1"/>
    <col min="3589" max="3589" width="11.85546875" style="1" customWidth="1"/>
    <col min="3590" max="3590" width="12.5703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0.85546875" style="1" customWidth="1"/>
    <col min="3845" max="3845" width="11.85546875" style="1" customWidth="1"/>
    <col min="3846" max="3846" width="12.5703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0.85546875" style="1" customWidth="1"/>
    <col min="4101" max="4101" width="11.85546875" style="1" customWidth="1"/>
    <col min="4102" max="4102" width="12.5703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0.85546875" style="1" customWidth="1"/>
    <col min="4357" max="4357" width="11.85546875" style="1" customWidth="1"/>
    <col min="4358" max="4358" width="12.5703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0.85546875" style="1" customWidth="1"/>
    <col min="4613" max="4613" width="11.85546875" style="1" customWidth="1"/>
    <col min="4614" max="4614" width="12.5703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0.85546875" style="1" customWidth="1"/>
    <col min="4869" max="4869" width="11.85546875" style="1" customWidth="1"/>
    <col min="4870" max="4870" width="12.5703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0.85546875" style="1" customWidth="1"/>
    <col min="5125" max="5125" width="11.85546875" style="1" customWidth="1"/>
    <col min="5126" max="5126" width="12.5703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0.85546875" style="1" customWidth="1"/>
    <col min="5381" max="5381" width="11.85546875" style="1" customWidth="1"/>
    <col min="5382" max="5382" width="12.5703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0.85546875" style="1" customWidth="1"/>
    <col min="5637" max="5637" width="11.85546875" style="1" customWidth="1"/>
    <col min="5638" max="5638" width="12.5703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0.85546875" style="1" customWidth="1"/>
    <col min="5893" max="5893" width="11.85546875" style="1" customWidth="1"/>
    <col min="5894" max="5894" width="12.5703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0.85546875" style="1" customWidth="1"/>
    <col min="6149" max="6149" width="11.85546875" style="1" customWidth="1"/>
    <col min="6150" max="6150" width="12.5703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0.85546875" style="1" customWidth="1"/>
    <col min="6405" max="6405" width="11.85546875" style="1" customWidth="1"/>
    <col min="6406" max="6406" width="12.5703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0.85546875" style="1" customWidth="1"/>
    <col min="6661" max="6661" width="11.85546875" style="1" customWidth="1"/>
    <col min="6662" max="6662" width="12.5703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0.85546875" style="1" customWidth="1"/>
    <col min="6917" max="6917" width="11.85546875" style="1" customWidth="1"/>
    <col min="6918" max="6918" width="12.5703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0.85546875" style="1" customWidth="1"/>
    <col min="7173" max="7173" width="11.85546875" style="1" customWidth="1"/>
    <col min="7174" max="7174" width="12.5703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0.85546875" style="1" customWidth="1"/>
    <col min="7429" max="7429" width="11.85546875" style="1" customWidth="1"/>
    <col min="7430" max="7430" width="12.5703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0.85546875" style="1" customWidth="1"/>
    <col min="7685" max="7685" width="11.85546875" style="1" customWidth="1"/>
    <col min="7686" max="7686" width="12.5703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0.85546875" style="1" customWidth="1"/>
    <col min="7941" max="7941" width="11.85546875" style="1" customWidth="1"/>
    <col min="7942" max="7942" width="12.5703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0.85546875" style="1" customWidth="1"/>
    <col min="8197" max="8197" width="11.85546875" style="1" customWidth="1"/>
    <col min="8198" max="8198" width="12.5703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0.85546875" style="1" customWidth="1"/>
    <col min="8453" max="8453" width="11.85546875" style="1" customWidth="1"/>
    <col min="8454" max="8454" width="12.5703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0.85546875" style="1" customWidth="1"/>
    <col min="8709" max="8709" width="11.85546875" style="1" customWidth="1"/>
    <col min="8710" max="8710" width="12.5703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0.85546875" style="1" customWidth="1"/>
    <col min="8965" max="8965" width="11.85546875" style="1" customWidth="1"/>
    <col min="8966" max="8966" width="12.5703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0.85546875" style="1" customWidth="1"/>
    <col min="9221" max="9221" width="11.85546875" style="1" customWidth="1"/>
    <col min="9222" max="9222" width="12.5703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0.85546875" style="1" customWidth="1"/>
    <col min="9477" max="9477" width="11.85546875" style="1" customWidth="1"/>
    <col min="9478" max="9478" width="12.5703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0.85546875" style="1" customWidth="1"/>
    <col min="9733" max="9733" width="11.85546875" style="1" customWidth="1"/>
    <col min="9734" max="9734" width="12.5703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0.85546875" style="1" customWidth="1"/>
    <col min="9989" max="9989" width="11.85546875" style="1" customWidth="1"/>
    <col min="9990" max="9990" width="12.5703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0.85546875" style="1" customWidth="1"/>
    <col min="10245" max="10245" width="11.85546875" style="1" customWidth="1"/>
    <col min="10246" max="10246" width="12.5703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0.85546875" style="1" customWidth="1"/>
    <col min="10501" max="10501" width="11.85546875" style="1" customWidth="1"/>
    <col min="10502" max="10502" width="12.5703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0.85546875" style="1" customWidth="1"/>
    <col min="10757" max="10757" width="11.85546875" style="1" customWidth="1"/>
    <col min="10758" max="10758" width="12.5703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0.85546875" style="1" customWidth="1"/>
    <col min="11013" max="11013" width="11.85546875" style="1" customWidth="1"/>
    <col min="11014" max="11014" width="12.5703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0.85546875" style="1" customWidth="1"/>
    <col min="11269" max="11269" width="11.85546875" style="1" customWidth="1"/>
    <col min="11270" max="11270" width="12.5703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0.85546875" style="1" customWidth="1"/>
    <col min="11525" max="11525" width="11.85546875" style="1" customWidth="1"/>
    <col min="11526" max="11526" width="12.5703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0.85546875" style="1" customWidth="1"/>
    <col min="11781" max="11781" width="11.85546875" style="1" customWidth="1"/>
    <col min="11782" max="11782" width="12.5703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0.85546875" style="1" customWidth="1"/>
    <col min="12037" max="12037" width="11.85546875" style="1" customWidth="1"/>
    <col min="12038" max="12038" width="12.5703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0.85546875" style="1" customWidth="1"/>
    <col min="12293" max="12293" width="11.85546875" style="1" customWidth="1"/>
    <col min="12294" max="12294" width="12.5703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0.85546875" style="1" customWidth="1"/>
    <col min="12549" max="12549" width="11.85546875" style="1" customWidth="1"/>
    <col min="12550" max="12550" width="12.5703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0.85546875" style="1" customWidth="1"/>
    <col min="12805" max="12805" width="11.85546875" style="1" customWidth="1"/>
    <col min="12806" max="12806" width="12.5703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0.85546875" style="1" customWidth="1"/>
    <col min="13061" max="13061" width="11.85546875" style="1" customWidth="1"/>
    <col min="13062" max="13062" width="12.5703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0.85546875" style="1" customWidth="1"/>
    <col min="13317" max="13317" width="11.85546875" style="1" customWidth="1"/>
    <col min="13318" max="13318" width="12.5703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0.85546875" style="1" customWidth="1"/>
    <col min="13573" max="13573" width="11.85546875" style="1" customWidth="1"/>
    <col min="13574" max="13574" width="12.5703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0.85546875" style="1" customWidth="1"/>
    <col min="13829" max="13829" width="11.85546875" style="1" customWidth="1"/>
    <col min="13830" max="13830" width="12.5703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0.85546875" style="1" customWidth="1"/>
    <col min="14085" max="14085" width="11.85546875" style="1" customWidth="1"/>
    <col min="14086" max="14086" width="12.5703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0.85546875" style="1" customWidth="1"/>
    <col min="14341" max="14341" width="11.85546875" style="1" customWidth="1"/>
    <col min="14342" max="14342" width="12.5703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0.85546875" style="1" customWidth="1"/>
    <col min="14597" max="14597" width="11.85546875" style="1" customWidth="1"/>
    <col min="14598" max="14598" width="12.5703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0.85546875" style="1" customWidth="1"/>
    <col min="14853" max="14853" width="11.85546875" style="1" customWidth="1"/>
    <col min="14854" max="14854" width="12.5703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0.85546875" style="1" customWidth="1"/>
    <col min="15109" max="15109" width="11.85546875" style="1" customWidth="1"/>
    <col min="15110" max="15110" width="12.5703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0.85546875" style="1" customWidth="1"/>
    <col min="15365" max="15365" width="11.85546875" style="1" customWidth="1"/>
    <col min="15366" max="15366" width="12.5703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0.85546875" style="1" customWidth="1"/>
    <col min="15621" max="15621" width="11.85546875" style="1" customWidth="1"/>
    <col min="15622" max="15622" width="12.5703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0.85546875" style="1" customWidth="1"/>
    <col min="15877" max="15877" width="11.85546875" style="1" customWidth="1"/>
    <col min="15878" max="15878" width="12.5703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0.85546875" style="1" customWidth="1"/>
    <col min="16133" max="16133" width="11.85546875" style="1" customWidth="1"/>
    <col min="16134" max="16134" width="12.5703125" style="1" customWidth="1"/>
    <col min="16135" max="16139" width="9.140625" style="1"/>
    <col min="16140" max="16140" width="7.140625" style="1" customWidth="1"/>
    <col min="16141" max="16384" width="9.140625" style="1"/>
  </cols>
  <sheetData>
    <row r="1" spans="1:6">
      <c r="A1" s="78" t="s">
        <v>283</v>
      </c>
      <c r="B1" s="24" t="s">
        <v>284</v>
      </c>
    </row>
    <row r="2" spans="1:6">
      <c r="A2" s="78"/>
      <c r="B2" s="24"/>
    </row>
    <row r="3" spans="1:6" s="95" customFormat="1" ht="15">
      <c r="A3" s="110" t="s">
        <v>285</v>
      </c>
      <c r="B3" s="111"/>
      <c r="C3" s="112"/>
      <c r="D3" s="113"/>
      <c r="E3" s="112"/>
      <c r="F3" s="114"/>
    </row>
    <row r="4" spans="1:6" s="96" customFormat="1" ht="56.25" customHeight="1">
      <c r="A4" s="746" t="s">
        <v>286</v>
      </c>
      <c r="B4" s="764"/>
      <c r="C4" s="764"/>
      <c r="D4" s="764"/>
      <c r="E4" s="764"/>
      <c r="F4" s="765"/>
    </row>
    <row r="5" spans="1:6" s="96" customFormat="1" ht="27.75" customHeight="1">
      <c r="A5" s="749" t="s">
        <v>287</v>
      </c>
      <c r="B5" s="766"/>
      <c r="C5" s="766"/>
      <c r="D5" s="766"/>
      <c r="E5" s="766"/>
      <c r="F5" s="767"/>
    </row>
    <row r="6" spans="1:6" s="96" customFormat="1" ht="28.5" customHeight="1">
      <c r="A6" s="749" t="s">
        <v>288</v>
      </c>
      <c r="B6" s="766"/>
      <c r="C6" s="766"/>
      <c r="D6" s="766"/>
      <c r="E6" s="766"/>
      <c r="F6" s="767"/>
    </row>
    <row r="7" spans="1:6" s="96" customFormat="1" ht="26.25" customHeight="1">
      <c r="A7" s="749" t="s">
        <v>289</v>
      </c>
      <c r="B7" s="766"/>
      <c r="C7" s="766"/>
      <c r="D7" s="766"/>
      <c r="E7" s="766"/>
      <c r="F7" s="767"/>
    </row>
    <row r="8" spans="1:6" s="96" customFormat="1" ht="42" customHeight="1">
      <c r="A8" s="749" t="s">
        <v>290</v>
      </c>
      <c r="B8" s="766"/>
      <c r="C8" s="766"/>
      <c r="D8" s="766"/>
      <c r="E8" s="766"/>
      <c r="F8" s="767"/>
    </row>
    <row r="9" spans="1:6" s="96" customFormat="1" ht="28.5" customHeight="1">
      <c r="A9" s="740" t="s">
        <v>291</v>
      </c>
      <c r="B9" s="762"/>
      <c r="C9" s="762"/>
      <c r="D9" s="762"/>
      <c r="E9" s="762"/>
      <c r="F9" s="763"/>
    </row>
    <row r="10" spans="1:6" s="95" customFormat="1" ht="15">
      <c r="A10" s="133"/>
      <c r="B10" s="133"/>
      <c r="C10" s="134"/>
      <c r="D10" s="135"/>
      <c r="E10" s="134"/>
      <c r="F10" s="134"/>
    </row>
    <row r="11" spans="1:6">
      <c r="A11" s="78"/>
      <c r="B11" s="24"/>
    </row>
    <row r="12" spans="1:6" s="24" customFormat="1" ht="17.25" thickBot="1">
      <c r="A12" s="80"/>
      <c r="B12" s="81" t="s">
        <v>108</v>
      </c>
      <c r="C12" s="101" t="s">
        <v>211</v>
      </c>
      <c r="D12" s="101" t="s">
        <v>109</v>
      </c>
      <c r="E12" s="101" t="s">
        <v>110</v>
      </c>
      <c r="F12" s="101" t="s">
        <v>111</v>
      </c>
    </row>
    <row r="13" spans="1:6" s="87" customFormat="1" ht="13.5" thickTop="1">
      <c r="A13" s="88"/>
    </row>
    <row r="14" spans="1:6" s="87" customFormat="1" ht="43.5" customHeight="1">
      <c r="A14" s="83" t="s">
        <v>292</v>
      </c>
      <c r="B14" s="46" t="s">
        <v>823</v>
      </c>
      <c r="C14" s="84" t="s">
        <v>116</v>
      </c>
      <c r="D14" s="85">
        <v>315.77999999999997</v>
      </c>
      <c r="E14" s="832">
        <v>0</v>
      </c>
      <c r="F14" s="86">
        <f>E14*D14</f>
        <v>0</v>
      </c>
    </row>
    <row r="15" spans="1:6" s="87" customFormat="1" ht="12.75">
      <c r="A15" s="88"/>
      <c r="B15" s="46"/>
      <c r="C15" s="84"/>
      <c r="D15" s="85"/>
      <c r="E15" s="840"/>
      <c r="F15" s="105"/>
    </row>
    <row r="16" spans="1:6" s="87" customFormat="1" ht="40.5" customHeight="1">
      <c r="A16" s="83" t="s">
        <v>294</v>
      </c>
      <c r="B16" s="46" t="s">
        <v>824</v>
      </c>
      <c r="C16" s="84" t="s">
        <v>116</v>
      </c>
      <c r="D16" s="85">
        <v>55.09</v>
      </c>
      <c r="E16" s="832">
        <v>0</v>
      </c>
      <c r="F16" s="86">
        <f>E16*D16</f>
        <v>0</v>
      </c>
    </row>
    <row r="17" spans="1:6" s="87" customFormat="1" ht="12.75">
      <c r="A17" s="88"/>
      <c r="B17" s="46"/>
      <c r="C17" s="84"/>
      <c r="D17" s="85"/>
      <c r="E17" s="840"/>
      <c r="F17" s="105"/>
    </row>
    <row r="18" spans="1:6" s="87" customFormat="1" ht="42.75" customHeight="1">
      <c r="A18" s="83" t="s">
        <v>296</v>
      </c>
      <c r="B18" s="46" t="s">
        <v>825</v>
      </c>
      <c r="C18" s="84" t="s">
        <v>116</v>
      </c>
      <c r="D18" s="85">
        <v>152.16</v>
      </c>
      <c r="E18" s="832">
        <v>0</v>
      </c>
      <c r="F18" s="86">
        <f>E18*D18</f>
        <v>0</v>
      </c>
    </row>
    <row r="19" spans="1:6" s="87" customFormat="1" ht="12.75">
      <c r="A19" s="88"/>
      <c r="B19" s="46"/>
      <c r="C19" s="84"/>
      <c r="D19" s="85"/>
      <c r="E19" s="840"/>
      <c r="F19" s="105"/>
    </row>
    <row r="20" spans="1:6" s="87" customFormat="1" ht="45.75" customHeight="1">
      <c r="A20" s="83" t="s">
        <v>298</v>
      </c>
      <c r="B20" s="46" t="s">
        <v>826</v>
      </c>
      <c r="C20" s="84" t="s">
        <v>113</v>
      </c>
      <c r="D20" s="85">
        <v>183.15</v>
      </c>
      <c r="E20" s="832">
        <v>0</v>
      </c>
      <c r="F20" s="86">
        <f>E20*D20</f>
        <v>0</v>
      </c>
    </row>
    <row r="21" spans="1:6" s="87" customFormat="1" ht="12.75">
      <c r="A21" s="88"/>
      <c r="B21" s="46"/>
      <c r="C21" s="84"/>
      <c r="D21" s="85"/>
      <c r="E21" s="840"/>
      <c r="F21" s="105"/>
    </row>
    <row r="22" spans="1:6" s="87" customFormat="1" ht="43.5" customHeight="1">
      <c r="A22" s="83" t="s">
        <v>300</v>
      </c>
      <c r="B22" s="46" t="s">
        <v>827</v>
      </c>
      <c r="C22" s="84" t="s">
        <v>113</v>
      </c>
      <c r="D22" s="85">
        <v>130.63</v>
      </c>
      <c r="E22" s="832">
        <v>0</v>
      </c>
      <c r="F22" s="86">
        <f>E22*D22</f>
        <v>0</v>
      </c>
    </row>
    <row r="23" spans="1:6" s="87" customFormat="1" ht="12.75">
      <c r="A23" s="88"/>
      <c r="B23" s="46"/>
      <c r="C23" s="84"/>
      <c r="D23" s="85"/>
      <c r="E23" s="840"/>
      <c r="F23" s="105"/>
    </row>
    <row r="24" spans="1:6" s="87" customFormat="1" ht="39" customHeight="1">
      <c r="A24" s="83" t="s">
        <v>302</v>
      </c>
      <c r="B24" s="46" t="s">
        <v>828</v>
      </c>
      <c r="C24" s="84" t="s">
        <v>113</v>
      </c>
      <c r="D24" s="85">
        <v>256.39999999999998</v>
      </c>
      <c r="E24" s="832">
        <v>0</v>
      </c>
      <c r="F24" s="86">
        <f>E24*D24</f>
        <v>0</v>
      </c>
    </row>
    <row r="25" spans="1:6" s="87" customFormat="1" ht="12.75">
      <c r="A25" s="88"/>
      <c r="B25" s="46"/>
      <c r="C25" s="84"/>
      <c r="D25" s="85"/>
      <c r="E25" s="840"/>
      <c r="F25" s="105"/>
    </row>
    <row r="26" spans="1:6" s="87" customFormat="1" ht="42" customHeight="1">
      <c r="A26" s="83" t="s">
        <v>304</v>
      </c>
      <c r="B26" s="46" t="s">
        <v>829</v>
      </c>
      <c r="C26" s="84" t="s">
        <v>113</v>
      </c>
      <c r="D26" s="85">
        <v>264.01</v>
      </c>
      <c r="E26" s="832">
        <v>0</v>
      </c>
      <c r="F26" s="86">
        <f>E26*D26</f>
        <v>0</v>
      </c>
    </row>
    <row r="27" spans="1:6" s="87" customFormat="1" ht="12.75">
      <c r="A27" s="88"/>
      <c r="B27" s="46"/>
      <c r="C27" s="84"/>
      <c r="D27" s="85"/>
      <c r="E27" s="840"/>
      <c r="F27" s="105"/>
    </row>
    <row r="28" spans="1:6" s="87" customFormat="1" ht="56.25" customHeight="1">
      <c r="A28" s="83" t="s">
        <v>306</v>
      </c>
      <c r="B28" s="46" t="s">
        <v>830</v>
      </c>
      <c r="C28" s="84" t="s">
        <v>113</v>
      </c>
      <c r="D28" s="85">
        <v>72.91</v>
      </c>
      <c r="E28" s="832">
        <v>0</v>
      </c>
      <c r="F28" s="86">
        <f>E28*D28</f>
        <v>0</v>
      </c>
    </row>
    <row r="29" spans="1:6" s="87" customFormat="1" ht="12.75">
      <c r="A29" s="88"/>
      <c r="B29" s="46"/>
      <c r="C29" s="84"/>
      <c r="D29" s="85"/>
      <c r="E29" s="840"/>
      <c r="F29" s="105"/>
    </row>
    <row r="30" spans="1:6" s="87" customFormat="1" ht="42" customHeight="1">
      <c r="A30" s="83" t="s">
        <v>308</v>
      </c>
      <c r="B30" s="46" t="s">
        <v>831</v>
      </c>
      <c r="C30" s="84" t="s">
        <v>113</v>
      </c>
      <c r="D30" s="85">
        <v>260.83999999999997</v>
      </c>
      <c r="E30" s="832">
        <v>0</v>
      </c>
      <c r="F30" s="86">
        <f>E30*D30</f>
        <v>0</v>
      </c>
    </row>
    <row r="31" spans="1:6" s="87" customFormat="1" ht="13.5" customHeight="1">
      <c r="A31" s="88"/>
      <c r="B31" s="46"/>
      <c r="C31" s="84"/>
      <c r="D31" s="85"/>
      <c r="E31" s="832"/>
      <c r="F31" s="86"/>
    </row>
    <row r="32" spans="1:6" s="87" customFormat="1" ht="42.75" customHeight="1">
      <c r="A32" s="83" t="s">
        <v>310</v>
      </c>
      <c r="B32" s="46" t="s">
        <v>293</v>
      </c>
      <c r="C32" s="84" t="s">
        <v>113</v>
      </c>
      <c r="D32" s="85">
        <v>1.2</v>
      </c>
      <c r="E32" s="832">
        <v>0</v>
      </c>
      <c r="F32" s="86">
        <f>E32*D32</f>
        <v>0</v>
      </c>
    </row>
    <row r="33" spans="1:6" s="87" customFormat="1" ht="13.5" customHeight="1">
      <c r="A33" s="88"/>
      <c r="B33" s="46"/>
      <c r="C33" s="84"/>
      <c r="D33" s="85"/>
      <c r="E33" s="832"/>
      <c r="F33" s="86"/>
    </row>
    <row r="34" spans="1:6" s="87" customFormat="1" ht="66.75" customHeight="1">
      <c r="A34" s="83" t="s">
        <v>832</v>
      </c>
      <c r="B34" s="46" t="s">
        <v>833</v>
      </c>
      <c r="C34" s="84" t="s">
        <v>113</v>
      </c>
      <c r="D34" s="85">
        <v>54.96</v>
      </c>
      <c r="E34" s="832">
        <v>0</v>
      </c>
      <c r="F34" s="86">
        <f>E34*D34</f>
        <v>0</v>
      </c>
    </row>
    <row r="35" spans="1:6" s="87" customFormat="1" ht="13.5" customHeight="1">
      <c r="A35" s="88"/>
      <c r="B35" s="46"/>
      <c r="C35" s="84"/>
      <c r="D35" s="85"/>
      <c r="E35" s="832"/>
      <c r="F35" s="86"/>
    </row>
    <row r="36" spans="1:6" s="87" customFormat="1" ht="67.5" customHeight="1">
      <c r="A36" s="83" t="s">
        <v>834</v>
      </c>
      <c r="B36" s="46" t="s">
        <v>835</v>
      </c>
      <c r="C36" s="84" t="s">
        <v>113</v>
      </c>
      <c r="D36" s="85">
        <v>54.19</v>
      </c>
      <c r="E36" s="832">
        <v>0</v>
      </c>
      <c r="F36" s="86">
        <f>E36*D36</f>
        <v>0</v>
      </c>
    </row>
    <row r="37" spans="1:6" s="87" customFormat="1" ht="13.5" customHeight="1">
      <c r="A37" s="88"/>
      <c r="B37" s="46"/>
      <c r="C37" s="84"/>
      <c r="D37" s="85"/>
      <c r="E37" s="832"/>
      <c r="F37" s="86"/>
    </row>
    <row r="38" spans="1:6" s="87" customFormat="1" ht="42.75" customHeight="1">
      <c r="A38" s="83" t="s">
        <v>836</v>
      </c>
      <c r="B38" s="46" t="s">
        <v>837</v>
      </c>
      <c r="C38" s="84" t="s">
        <v>113</v>
      </c>
      <c r="D38" s="85">
        <v>38.18</v>
      </c>
      <c r="E38" s="832">
        <v>0</v>
      </c>
      <c r="F38" s="86">
        <f>E38*D38</f>
        <v>0</v>
      </c>
    </row>
    <row r="39" spans="1:6" s="87" customFormat="1" ht="12.75">
      <c r="A39" s="88"/>
      <c r="B39" s="46"/>
      <c r="C39" s="84"/>
      <c r="D39" s="85"/>
      <c r="E39" s="840"/>
      <c r="F39" s="105"/>
    </row>
    <row r="40" spans="1:6" s="87" customFormat="1" ht="68.25" customHeight="1">
      <c r="A40" s="83" t="s">
        <v>838</v>
      </c>
      <c r="B40" s="46" t="s">
        <v>839</v>
      </c>
      <c r="C40" s="84" t="s">
        <v>113</v>
      </c>
      <c r="D40" s="85">
        <v>250</v>
      </c>
      <c r="E40" s="832">
        <v>0</v>
      </c>
      <c r="F40" s="86">
        <f>E40*D40</f>
        <v>0</v>
      </c>
    </row>
    <row r="41" spans="1:6" s="87" customFormat="1" ht="13.5" customHeight="1">
      <c r="A41" s="88"/>
      <c r="B41" s="46"/>
      <c r="C41" s="84"/>
      <c r="D41" s="85"/>
      <c r="E41" s="832"/>
      <c r="F41" s="86"/>
    </row>
    <row r="42" spans="1:6" s="87" customFormat="1" ht="68.25" customHeight="1">
      <c r="A42" s="83" t="s">
        <v>840</v>
      </c>
      <c r="B42" s="46" t="s">
        <v>311</v>
      </c>
      <c r="C42" s="84" t="s">
        <v>113</v>
      </c>
      <c r="D42" s="85">
        <v>30</v>
      </c>
      <c r="E42" s="832">
        <v>0</v>
      </c>
      <c r="F42" s="86">
        <f>E42*D42</f>
        <v>0</v>
      </c>
    </row>
    <row r="43" spans="1:6" s="87" customFormat="1" ht="13.5" thickBot="1">
      <c r="A43" s="88"/>
      <c r="E43" s="843"/>
    </row>
    <row r="44" spans="1:6" s="24" customFormat="1" ht="17.25" thickBot="1">
      <c r="A44" s="90"/>
      <c r="B44" s="91" t="s">
        <v>312</v>
      </c>
      <c r="C44" s="106"/>
      <c r="D44" s="107"/>
      <c r="E44" s="108"/>
      <c r="F44" s="108">
        <f>SUM(F13:F43)</f>
        <v>0</v>
      </c>
    </row>
    <row r="45" spans="1:6" s="87" customFormat="1" ht="13.5" thickTop="1">
      <c r="A45" s="88"/>
    </row>
    <row r="46" spans="1:6" s="87" customFormat="1" ht="12.75">
      <c r="A46" s="88"/>
    </row>
    <row r="47" spans="1:6" s="87" customFormat="1" ht="12.75">
      <c r="A47" s="88"/>
    </row>
    <row r="48" spans="1:6" s="87" customFormat="1" ht="12.75">
      <c r="A48" s="88"/>
    </row>
    <row r="49" spans="1:1" s="87" customFormat="1" ht="12.75">
      <c r="A49" s="88"/>
    </row>
    <row r="50" spans="1:1" s="87" customFormat="1" ht="12.75">
      <c r="A50" s="88"/>
    </row>
  </sheetData>
  <sheetProtection algorithmName="SHA-512" hashValue="IiiAYlwO24fARYyJiZAnKalHtlIWUGdbOENfAoh6xQh3K70W6+Kl8EvJr3BHjAll0qYQ+LJrmy0Bs2wEqk5XuA==" saltValue="QbLnO6DhgG4aM0aNG16LfA==" spinCount="100000" sheet="1"/>
  <mergeCells count="6">
    <mergeCell ref="A9:F9"/>
    <mergeCell ref="A4:F4"/>
    <mergeCell ref="A5:F5"/>
    <mergeCell ref="A6:F6"/>
    <mergeCell ref="A7:F7"/>
    <mergeCell ref="A8:F8"/>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A/4.0 TESARSKA DELA - OPAŽ</oddHeader>
    <oddFooter>&amp;LNOVOGRADNJA&amp;R&amp;P</oddFooter>
  </headerFooter>
  <rowBreaks count="1" manualBreakCount="1">
    <brk id="41" max="5" man="1"/>
  </rowBreaks>
  <colBreaks count="1" manualBreakCount="1">
    <brk id="8"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27FE-DB63-41D1-B2D6-A44FDD5F1DF7}">
  <sheetPr>
    <tabColor rgb="FF00B0F0"/>
  </sheetPr>
  <dimension ref="A1:F59"/>
  <sheetViews>
    <sheetView view="pageBreakPreview" zoomScaleSheetLayoutView="100" workbookViewId="0">
      <selection activeCell="E19" sqref="E19"/>
    </sheetView>
  </sheetViews>
  <sheetFormatPr defaultRowHeight="16.5"/>
  <cols>
    <col min="1" max="1" width="7.140625" style="48" customWidth="1"/>
    <col min="2" max="2" width="39.42578125" style="117" customWidth="1"/>
    <col min="3" max="3" width="8.28515625" style="1" customWidth="1"/>
    <col min="4" max="4" width="11" style="1" customWidth="1"/>
    <col min="5" max="5" width="11.85546875" style="1" customWidth="1"/>
    <col min="6" max="6" width="12.5703125" style="1" customWidth="1"/>
    <col min="7" max="10" width="9.140625" style="1"/>
    <col min="11" max="11" width="7.140625" style="1" customWidth="1"/>
    <col min="12" max="256" width="9.140625" style="1"/>
    <col min="257" max="257" width="7.140625" style="1" customWidth="1"/>
    <col min="258" max="258" width="39.42578125" style="1" customWidth="1"/>
    <col min="259" max="259" width="8.28515625" style="1" customWidth="1"/>
    <col min="260" max="260" width="11" style="1" customWidth="1"/>
    <col min="261" max="261" width="11.85546875" style="1" customWidth="1"/>
    <col min="262" max="262" width="12.5703125" style="1" customWidth="1"/>
    <col min="263" max="266" width="9.140625" style="1"/>
    <col min="267" max="267" width="7.140625" style="1" customWidth="1"/>
    <col min="268" max="512" width="9.140625" style="1"/>
    <col min="513" max="513" width="7.140625" style="1" customWidth="1"/>
    <col min="514" max="514" width="39.42578125" style="1" customWidth="1"/>
    <col min="515" max="515" width="8.28515625" style="1" customWidth="1"/>
    <col min="516" max="516" width="11" style="1" customWidth="1"/>
    <col min="517" max="517" width="11.85546875" style="1" customWidth="1"/>
    <col min="518" max="518" width="12.5703125" style="1" customWidth="1"/>
    <col min="519" max="522" width="9.140625" style="1"/>
    <col min="523" max="523" width="7.140625" style="1" customWidth="1"/>
    <col min="524" max="768" width="9.140625" style="1"/>
    <col min="769" max="769" width="7.140625" style="1" customWidth="1"/>
    <col min="770" max="770" width="39.42578125" style="1" customWidth="1"/>
    <col min="771" max="771" width="8.28515625" style="1" customWidth="1"/>
    <col min="772" max="772" width="11" style="1" customWidth="1"/>
    <col min="773" max="773" width="11.85546875" style="1" customWidth="1"/>
    <col min="774" max="774" width="12.5703125" style="1" customWidth="1"/>
    <col min="775" max="778" width="9.140625" style="1"/>
    <col min="779" max="779" width="7.140625" style="1" customWidth="1"/>
    <col min="780" max="1024" width="9.140625" style="1"/>
    <col min="1025" max="1025" width="7.140625" style="1" customWidth="1"/>
    <col min="1026" max="1026" width="39.42578125" style="1" customWidth="1"/>
    <col min="1027" max="1027" width="8.28515625" style="1" customWidth="1"/>
    <col min="1028" max="1028" width="11" style="1" customWidth="1"/>
    <col min="1029" max="1029" width="11.85546875" style="1" customWidth="1"/>
    <col min="1030" max="1030" width="12.5703125" style="1" customWidth="1"/>
    <col min="1031" max="1034" width="9.140625" style="1"/>
    <col min="1035" max="1035" width="7.140625" style="1" customWidth="1"/>
    <col min="1036" max="1280" width="9.140625" style="1"/>
    <col min="1281" max="1281" width="7.140625" style="1" customWidth="1"/>
    <col min="1282" max="1282" width="39.42578125" style="1" customWidth="1"/>
    <col min="1283" max="1283" width="8.28515625" style="1" customWidth="1"/>
    <col min="1284" max="1284" width="11" style="1" customWidth="1"/>
    <col min="1285" max="1285" width="11.85546875" style="1" customWidth="1"/>
    <col min="1286" max="1286" width="12.5703125" style="1" customWidth="1"/>
    <col min="1287" max="1290" width="9.140625" style="1"/>
    <col min="1291" max="1291" width="7.140625" style="1" customWidth="1"/>
    <col min="1292" max="1536" width="9.140625" style="1"/>
    <col min="1537" max="1537" width="7.140625" style="1" customWidth="1"/>
    <col min="1538" max="1538" width="39.42578125" style="1" customWidth="1"/>
    <col min="1539" max="1539" width="8.28515625" style="1" customWidth="1"/>
    <col min="1540" max="1540" width="11" style="1" customWidth="1"/>
    <col min="1541" max="1541" width="11.85546875" style="1" customWidth="1"/>
    <col min="1542" max="1542" width="12.5703125" style="1" customWidth="1"/>
    <col min="1543" max="1546" width="9.140625" style="1"/>
    <col min="1547" max="1547" width="7.140625" style="1" customWidth="1"/>
    <col min="1548" max="1792" width="9.140625" style="1"/>
    <col min="1793" max="1793" width="7.140625" style="1" customWidth="1"/>
    <col min="1794" max="1794" width="39.42578125" style="1" customWidth="1"/>
    <col min="1795" max="1795" width="8.28515625" style="1" customWidth="1"/>
    <col min="1796" max="1796" width="11" style="1" customWidth="1"/>
    <col min="1797" max="1797" width="11.85546875" style="1" customWidth="1"/>
    <col min="1798" max="1798" width="12.5703125" style="1" customWidth="1"/>
    <col min="1799" max="1802" width="9.140625" style="1"/>
    <col min="1803" max="1803" width="7.140625" style="1" customWidth="1"/>
    <col min="1804" max="2048" width="9.140625" style="1"/>
    <col min="2049" max="2049" width="7.140625" style="1" customWidth="1"/>
    <col min="2050" max="2050" width="39.42578125" style="1" customWidth="1"/>
    <col min="2051" max="2051" width="8.28515625" style="1" customWidth="1"/>
    <col min="2052" max="2052" width="11" style="1" customWidth="1"/>
    <col min="2053" max="2053" width="11.85546875" style="1" customWidth="1"/>
    <col min="2054" max="2054" width="12.5703125" style="1" customWidth="1"/>
    <col min="2055" max="2058" width="9.140625" style="1"/>
    <col min="2059" max="2059" width="7.140625" style="1" customWidth="1"/>
    <col min="2060" max="2304" width="9.140625" style="1"/>
    <col min="2305" max="2305" width="7.140625" style="1" customWidth="1"/>
    <col min="2306" max="2306" width="39.42578125" style="1" customWidth="1"/>
    <col min="2307" max="2307" width="8.28515625" style="1" customWidth="1"/>
    <col min="2308" max="2308" width="11" style="1" customWidth="1"/>
    <col min="2309" max="2309" width="11.85546875" style="1" customWidth="1"/>
    <col min="2310" max="2310" width="12.5703125" style="1" customWidth="1"/>
    <col min="2311" max="2314" width="9.140625" style="1"/>
    <col min="2315" max="2315" width="7.140625" style="1" customWidth="1"/>
    <col min="2316" max="2560" width="9.140625" style="1"/>
    <col min="2561" max="2561" width="7.140625" style="1" customWidth="1"/>
    <col min="2562" max="2562" width="39.42578125" style="1" customWidth="1"/>
    <col min="2563" max="2563" width="8.28515625" style="1" customWidth="1"/>
    <col min="2564" max="2564" width="11" style="1" customWidth="1"/>
    <col min="2565" max="2565" width="11.85546875" style="1" customWidth="1"/>
    <col min="2566" max="2566" width="12.5703125" style="1" customWidth="1"/>
    <col min="2567" max="2570" width="9.140625" style="1"/>
    <col min="2571" max="2571" width="7.140625" style="1" customWidth="1"/>
    <col min="2572" max="2816" width="9.140625" style="1"/>
    <col min="2817" max="2817" width="7.140625" style="1" customWidth="1"/>
    <col min="2818" max="2818" width="39.42578125" style="1" customWidth="1"/>
    <col min="2819" max="2819" width="8.28515625" style="1" customWidth="1"/>
    <col min="2820" max="2820" width="11" style="1" customWidth="1"/>
    <col min="2821" max="2821" width="11.85546875" style="1" customWidth="1"/>
    <col min="2822" max="2822" width="12.5703125" style="1" customWidth="1"/>
    <col min="2823" max="2826" width="9.140625" style="1"/>
    <col min="2827" max="2827" width="7.140625" style="1" customWidth="1"/>
    <col min="2828" max="3072" width="9.140625" style="1"/>
    <col min="3073" max="3073" width="7.140625" style="1" customWidth="1"/>
    <col min="3074" max="3074" width="39.42578125" style="1" customWidth="1"/>
    <col min="3075" max="3075" width="8.28515625" style="1" customWidth="1"/>
    <col min="3076" max="3076" width="11" style="1" customWidth="1"/>
    <col min="3077" max="3077" width="11.85546875" style="1" customWidth="1"/>
    <col min="3078" max="3078" width="12.5703125" style="1" customWidth="1"/>
    <col min="3079" max="3082" width="9.140625" style="1"/>
    <col min="3083" max="3083" width="7.140625" style="1" customWidth="1"/>
    <col min="3084" max="3328" width="9.140625" style="1"/>
    <col min="3329" max="3329" width="7.140625" style="1" customWidth="1"/>
    <col min="3330" max="3330" width="39.42578125" style="1" customWidth="1"/>
    <col min="3331" max="3331" width="8.28515625" style="1" customWidth="1"/>
    <col min="3332" max="3332" width="11" style="1" customWidth="1"/>
    <col min="3333" max="3333" width="11.85546875" style="1" customWidth="1"/>
    <col min="3334" max="3334" width="12.5703125" style="1" customWidth="1"/>
    <col min="3335" max="3338" width="9.140625" style="1"/>
    <col min="3339" max="3339" width="7.140625" style="1" customWidth="1"/>
    <col min="3340" max="3584" width="9.140625" style="1"/>
    <col min="3585" max="3585" width="7.140625" style="1" customWidth="1"/>
    <col min="3586" max="3586" width="39.42578125" style="1" customWidth="1"/>
    <col min="3587" max="3587" width="8.28515625" style="1" customWidth="1"/>
    <col min="3588" max="3588" width="11" style="1" customWidth="1"/>
    <col min="3589" max="3589" width="11.85546875" style="1" customWidth="1"/>
    <col min="3590" max="3590" width="12.5703125" style="1" customWidth="1"/>
    <col min="3591" max="3594" width="9.140625" style="1"/>
    <col min="3595" max="3595" width="7.140625" style="1" customWidth="1"/>
    <col min="3596" max="3840" width="9.140625" style="1"/>
    <col min="3841" max="3841" width="7.140625" style="1" customWidth="1"/>
    <col min="3842" max="3842" width="39.42578125" style="1" customWidth="1"/>
    <col min="3843" max="3843" width="8.28515625" style="1" customWidth="1"/>
    <col min="3844" max="3844" width="11" style="1" customWidth="1"/>
    <col min="3845" max="3845" width="11.85546875" style="1" customWidth="1"/>
    <col min="3846" max="3846" width="12.5703125" style="1" customWidth="1"/>
    <col min="3847" max="3850" width="9.140625" style="1"/>
    <col min="3851" max="3851" width="7.140625" style="1" customWidth="1"/>
    <col min="3852" max="4096" width="9.140625" style="1"/>
    <col min="4097" max="4097" width="7.140625" style="1" customWidth="1"/>
    <col min="4098" max="4098" width="39.42578125" style="1" customWidth="1"/>
    <col min="4099" max="4099" width="8.28515625" style="1" customWidth="1"/>
    <col min="4100" max="4100" width="11" style="1" customWidth="1"/>
    <col min="4101" max="4101" width="11.85546875" style="1" customWidth="1"/>
    <col min="4102" max="4102" width="12.5703125" style="1" customWidth="1"/>
    <col min="4103" max="4106" width="9.140625" style="1"/>
    <col min="4107" max="4107" width="7.140625" style="1" customWidth="1"/>
    <col min="4108" max="4352" width="9.140625" style="1"/>
    <col min="4353" max="4353" width="7.140625" style="1" customWidth="1"/>
    <col min="4354" max="4354" width="39.42578125" style="1" customWidth="1"/>
    <col min="4355" max="4355" width="8.28515625" style="1" customWidth="1"/>
    <col min="4356" max="4356" width="11" style="1" customWidth="1"/>
    <col min="4357" max="4357" width="11.85546875" style="1" customWidth="1"/>
    <col min="4358" max="4358" width="12.5703125" style="1" customWidth="1"/>
    <col min="4359" max="4362" width="9.140625" style="1"/>
    <col min="4363" max="4363" width="7.140625" style="1" customWidth="1"/>
    <col min="4364" max="4608" width="9.140625" style="1"/>
    <col min="4609" max="4609" width="7.140625" style="1" customWidth="1"/>
    <col min="4610" max="4610" width="39.42578125" style="1" customWidth="1"/>
    <col min="4611" max="4611" width="8.28515625" style="1" customWidth="1"/>
    <col min="4612" max="4612" width="11" style="1" customWidth="1"/>
    <col min="4613" max="4613" width="11.85546875" style="1" customWidth="1"/>
    <col min="4614" max="4614" width="12.5703125" style="1" customWidth="1"/>
    <col min="4615" max="4618" width="9.140625" style="1"/>
    <col min="4619" max="4619" width="7.140625" style="1" customWidth="1"/>
    <col min="4620" max="4864" width="9.140625" style="1"/>
    <col min="4865" max="4865" width="7.140625" style="1" customWidth="1"/>
    <col min="4866" max="4866" width="39.42578125" style="1" customWidth="1"/>
    <col min="4867" max="4867" width="8.28515625" style="1" customWidth="1"/>
    <col min="4868" max="4868" width="11" style="1" customWidth="1"/>
    <col min="4869" max="4869" width="11.85546875" style="1" customWidth="1"/>
    <col min="4870" max="4870" width="12.5703125" style="1" customWidth="1"/>
    <col min="4871" max="4874" width="9.140625" style="1"/>
    <col min="4875" max="4875" width="7.140625" style="1" customWidth="1"/>
    <col min="4876" max="5120" width="9.140625" style="1"/>
    <col min="5121" max="5121" width="7.140625" style="1" customWidth="1"/>
    <col min="5122" max="5122" width="39.42578125" style="1" customWidth="1"/>
    <col min="5123" max="5123" width="8.28515625" style="1" customWidth="1"/>
    <col min="5124" max="5124" width="11" style="1" customWidth="1"/>
    <col min="5125" max="5125" width="11.85546875" style="1" customWidth="1"/>
    <col min="5126" max="5126" width="12.5703125" style="1" customWidth="1"/>
    <col min="5127" max="5130" width="9.140625" style="1"/>
    <col min="5131" max="5131" width="7.140625" style="1" customWidth="1"/>
    <col min="5132" max="5376" width="9.140625" style="1"/>
    <col min="5377" max="5377" width="7.140625" style="1" customWidth="1"/>
    <col min="5378" max="5378" width="39.42578125" style="1" customWidth="1"/>
    <col min="5379" max="5379" width="8.28515625" style="1" customWidth="1"/>
    <col min="5380" max="5380" width="11" style="1" customWidth="1"/>
    <col min="5381" max="5381" width="11.85546875" style="1" customWidth="1"/>
    <col min="5382" max="5382" width="12.5703125" style="1" customWidth="1"/>
    <col min="5383" max="5386" width="9.140625" style="1"/>
    <col min="5387" max="5387" width="7.140625" style="1" customWidth="1"/>
    <col min="5388" max="5632" width="9.140625" style="1"/>
    <col min="5633" max="5633" width="7.140625" style="1" customWidth="1"/>
    <col min="5634" max="5634" width="39.42578125" style="1" customWidth="1"/>
    <col min="5635" max="5635" width="8.28515625" style="1" customWidth="1"/>
    <col min="5636" max="5636" width="11" style="1" customWidth="1"/>
    <col min="5637" max="5637" width="11.85546875" style="1" customWidth="1"/>
    <col min="5638" max="5638" width="12.5703125" style="1" customWidth="1"/>
    <col min="5639" max="5642" width="9.140625" style="1"/>
    <col min="5643" max="5643" width="7.140625" style="1" customWidth="1"/>
    <col min="5644" max="5888" width="9.140625" style="1"/>
    <col min="5889" max="5889" width="7.140625" style="1" customWidth="1"/>
    <col min="5890" max="5890" width="39.42578125" style="1" customWidth="1"/>
    <col min="5891" max="5891" width="8.28515625" style="1" customWidth="1"/>
    <col min="5892" max="5892" width="11" style="1" customWidth="1"/>
    <col min="5893" max="5893" width="11.85546875" style="1" customWidth="1"/>
    <col min="5894" max="5894" width="12.5703125" style="1" customWidth="1"/>
    <col min="5895" max="5898" width="9.140625" style="1"/>
    <col min="5899" max="5899" width="7.140625" style="1" customWidth="1"/>
    <col min="5900" max="6144" width="9.140625" style="1"/>
    <col min="6145" max="6145" width="7.140625" style="1" customWidth="1"/>
    <col min="6146" max="6146" width="39.42578125" style="1" customWidth="1"/>
    <col min="6147" max="6147" width="8.28515625" style="1" customWidth="1"/>
    <col min="6148" max="6148" width="11" style="1" customWidth="1"/>
    <col min="6149" max="6149" width="11.85546875" style="1" customWidth="1"/>
    <col min="6150" max="6150" width="12.5703125" style="1" customWidth="1"/>
    <col min="6151" max="6154" width="9.140625" style="1"/>
    <col min="6155" max="6155" width="7.140625" style="1" customWidth="1"/>
    <col min="6156" max="6400" width="9.140625" style="1"/>
    <col min="6401" max="6401" width="7.140625" style="1" customWidth="1"/>
    <col min="6402" max="6402" width="39.42578125" style="1" customWidth="1"/>
    <col min="6403" max="6403" width="8.28515625" style="1" customWidth="1"/>
    <col min="6404" max="6404" width="11" style="1" customWidth="1"/>
    <col min="6405" max="6405" width="11.85546875" style="1" customWidth="1"/>
    <col min="6406" max="6406" width="12.5703125" style="1" customWidth="1"/>
    <col min="6407" max="6410" width="9.140625" style="1"/>
    <col min="6411" max="6411" width="7.140625" style="1" customWidth="1"/>
    <col min="6412" max="6656" width="9.140625" style="1"/>
    <col min="6657" max="6657" width="7.140625" style="1" customWidth="1"/>
    <col min="6658" max="6658" width="39.42578125" style="1" customWidth="1"/>
    <col min="6659" max="6659" width="8.28515625" style="1" customWidth="1"/>
    <col min="6660" max="6660" width="11" style="1" customWidth="1"/>
    <col min="6661" max="6661" width="11.85546875" style="1" customWidth="1"/>
    <col min="6662" max="6662" width="12.5703125" style="1" customWidth="1"/>
    <col min="6663" max="6666" width="9.140625" style="1"/>
    <col min="6667" max="6667" width="7.140625" style="1" customWidth="1"/>
    <col min="6668" max="6912" width="9.140625" style="1"/>
    <col min="6913" max="6913" width="7.140625" style="1" customWidth="1"/>
    <col min="6914" max="6914" width="39.42578125" style="1" customWidth="1"/>
    <col min="6915" max="6915" width="8.28515625" style="1" customWidth="1"/>
    <col min="6916" max="6916" width="11" style="1" customWidth="1"/>
    <col min="6917" max="6917" width="11.85546875" style="1" customWidth="1"/>
    <col min="6918" max="6918" width="12.5703125" style="1" customWidth="1"/>
    <col min="6919" max="6922" width="9.140625" style="1"/>
    <col min="6923" max="6923" width="7.140625" style="1" customWidth="1"/>
    <col min="6924" max="7168" width="9.140625" style="1"/>
    <col min="7169" max="7169" width="7.140625" style="1" customWidth="1"/>
    <col min="7170" max="7170" width="39.42578125" style="1" customWidth="1"/>
    <col min="7171" max="7171" width="8.28515625" style="1" customWidth="1"/>
    <col min="7172" max="7172" width="11" style="1" customWidth="1"/>
    <col min="7173" max="7173" width="11.85546875" style="1" customWidth="1"/>
    <col min="7174" max="7174" width="12.5703125" style="1" customWidth="1"/>
    <col min="7175" max="7178" width="9.140625" style="1"/>
    <col min="7179" max="7179" width="7.140625" style="1" customWidth="1"/>
    <col min="7180" max="7424" width="9.140625" style="1"/>
    <col min="7425" max="7425" width="7.140625" style="1" customWidth="1"/>
    <col min="7426" max="7426" width="39.42578125" style="1" customWidth="1"/>
    <col min="7427" max="7427" width="8.28515625" style="1" customWidth="1"/>
    <col min="7428" max="7428" width="11" style="1" customWidth="1"/>
    <col min="7429" max="7429" width="11.85546875" style="1" customWidth="1"/>
    <col min="7430" max="7430" width="12.5703125" style="1" customWidth="1"/>
    <col min="7431" max="7434" width="9.140625" style="1"/>
    <col min="7435" max="7435" width="7.140625" style="1" customWidth="1"/>
    <col min="7436" max="7680" width="9.140625" style="1"/>
    <col min="7681" max="7681" width="7.140625" style="1" customWidth="1"/>
    <col min="7682" max="7682" width="39.42578125" style="1" customWidth="1"/>
    <col min="7683" max="7683" width="8.28515625" style="1" customWidth="1"/>
    <col min="7684" max="7684" width="11" style="1" customWidth="1"/>
    <col min="7685" max="7685" width="11.85546875" style="1" customWidth="1"/>
    <col min="7686" max="7686" width="12.5703125" style="1" customWidth="1"/>
    <col min="7687" max="7690" width="9.140625" style="1"/>
    <col min="7691" max="7691" width="7.140625" style="1" customWidth="1"/>
    <col min="7692" max="7936" width="9.140625" style="1"/>
    <col min="7937" max="7937" width="7.140625" style="1" customWidth="1"/>
    <col min="7938" max="7938" width="39.42578125" style="1" customWidth="1"/>
    <col min="7939" max="7939" width="8.28515625" style="1" customWidth="1"/>
    <col min="7940" max="7940" width="11" style="1" customWidth="1"/>
    <col min="7941" max="7941" width="11.85546875" style="1" customWidth="1"/>
    <col min="7942" max="7942" width="12.5703125" style="1" customWidth="1"/>
    <col min="7943" max="7946" width="9.140625" style="1"/>
    <col min="7947" max="7947" width="7.140625" style="1" customWidth="1"/>
    <col min="7948" max="8192" width="9.140625" style="1"/>
    <col min="8193" max="8193" width="7.140625" style="1" customWidth="1"/>
    <col min="8194" max="8194" width="39.42578125" style="1" customWidth="1"/>
    <col min="8195" max="8195" width="8.28515625" style="1" customWidth="1"/>
    <col min="8196" max="8196" width="11" style="1" customWidth="1"/>
    <col min="8197" max="8197" width="11.85546875" style="1" customWidth="1"/>
    <col min="8198" max="8198" width="12.5703125" style="1" customWidth="1"/>
    <col min="8199" max="8202" width="9.140625" style="1"/>
    <col min="8203" max="8203" width="7.140625" style="1" customWidth="1"/>
    <col min="8204" max="8448" width="9.140625" style="1"/>
    <col min="8449" max="8449" width="7.140625" style="1" customWidth="1"/>
    <col min="8450" max="8450" width="39.42578125" style="1" customWidth="1"/>
    <col min="8451" max="8451" width="8.28515625" style="1" customWidth="1"/>
    <col min="8452" max="8452" width="11" style="1" customWidth="1"/>
    <col min="8453" max="8453" width="11.85546875" style="1" customWidth="1"/>
    <col min="8454" max="8454" width="12.5703125" style="1" customWidth="1"/>
    <col min="8455" max="8458" width="9.140625" style="1"/>
    <col min="8459" max="8459" width="7.140625" style="1" customWidth="1"/>
    <col min="8460" max="8704" width="9.140625" style="1"/>
    <col min="8705" max="8705" width="7.140625" style="1" customWidth="1"/>
    <col min="8706" max="8706" width="39.42578125" style="1" customWidth="1"/>
    <col min="8707" max="8707" width="8.28515625" style="1" customWidth="1"/>
    <col min="8708" max="8708" width="11" style="1" customWidth="1"/>
    <col min="8709" max="8709" width="11.85546875" style="1" customWidth="1"/>
    <col min="8710" max="8710" width="12.5703125" style="1" customWidth="1"/>
    <col min="8711" max="8714" width="9.140625" style="1"/>
    <col min="8715" max="8715" width="7.140625" style="1" customWidth="1"/>
    <col min="8716" max="8960" width="9.140625" style="1"/>
    <col min="8961" max="8961" width="7.140625" style="1" customWidth="1"/>
    <col min="8962" max="8962" width="39.42578125" style="1" customWidth="1"/>
    <col min="8963" max="8963" width="8.28515625" style="1" customWidth="1"/>
    <col min="8964" max="8964" width="11" style="1" customWidth="1"/>
    <col min="8965" max="8965" width="11.85546875" style="1" customWidth="1"/>
    <col min="8966" max="8966" width="12.5703125" style="1" customWidth="1"/>
    <col min="8967" max="8970" width="9.140625" style="1"/>
    <col min="8971" max="8971" width="7.140625" style="1" customWidth="1"/>
    <col min="8972" max="9216" width="9.140625" style="1"/>
    <col min="9217" max="9217" width="7.140625" style="1" customWidth="1"/>
    <col min="9218" max="9218" width="39.42578125" style="1" customWidth="1"/>
    <col min="9219" max="9219" width="8.28515625" style="1" customWidth="1"/>
    <col min="9220" max="9220" width="11" style="1" customWidth="1"/>
    <col min="9221" max="9221" width="11.85546875" style="1" customWidth="1"/>
    <col min="9222" max="9222" width="12.5703125" style="1" customWidth="1"/>
    <col min="9223" max="9226" width="9.140625" style="1"/>
    <col min="9227" max="9227" width="7.140625" style="1" customWidth="1"/>
    <col min="9228" max="9472" width="9.140625" style="1"/>
    <col min="9473" max="9473" width="7.140625" style="1" customWidth="1"/>
    <col min="9474" max="9474" width="39.42578125" style="1" customWidth="1"/>
    <col min="9475" max="9475" width="8.28515625" style="1" customWidth="1"/>
    <col min="9476" max="9476" width="11" style="1" customWidth="1"/>
    <col min="9477" max="9477" width="11.85546875" style="1" customWidth="1"/>
    <col min="9478" max="9478" width="12.5703125" style="1" customWidth="1"/>
    <col min="9479" max="9482" width="9.140625" style="1"/>
    <col min="9483" max="9483" width="7.140625" style="1" customWidth="1"/>
    <col min="9484" max="9728" width="9.140625" style="1"/>
    <col min="9729" max="9729" width="7.140625" style="1" customWidth="1"/>
    <col min="9730" max="9730" width="39.42578125" style="1" customWidth="1"/>
    <col min="9731" max="9731" width="8.28515625" style="1" customWidth="1"/>
    <col min="9732" max="9732" width="11" style="1" customWidth="1"/>
    <col min="9733" max="9733" width="11.85546875" style="1" customWidth="1"/>
    <col min="9734" max="9734" width="12.5703125" style="1" customWidth="1"/>
    <col min="9735" max="9738" width="9.140625" style="1"/>
    <col min="9739" max="9739" width="7.140625" style="1" customWidth="1"/>
    <col min="9740" max="9984" width="9.140625" style="1"/>
    <col min="9985" max="9985" width="7.140625" style="1" customWidth="1"/>
    <col min="9986" max="9986" width="39.42578125" style="1" customWidth="1"/>
    <col min="9987" max="9987" width="8.28515625" style="1" customWidth="1"/>
    <col min="9988" max="9988" width="11" style="1" customWidth="1"/>
    <col min="9989" max="9989" width="11.85546875" style="1" customWidth="1"/>
    <col min="9990" max="9990" width="12.5703125" style="1" customWidth="1"/>
    <col min="9991" max="9994" width="9.140625" style="1"/>
    <col min="9995" max="9995" width="7.140625" style="1" customWidth="1"/>
    <col min="9996" max="10240" width="9.140625" style="1"/>
    <col min="10241" max="10241" width="7.140625" style="1" customWidth="1"/>
    <col min="10242" max="10242" width="39.42578125" style="1" customWidth="1"/>
    <col min="10243" max="10243" width="8.28515625" style="1" customWidth="1"/>
    <col min="10244" max="10244" width="11" style="1" customWidth="1"/>
    <col min="10245" max="10245" width="11.85546875" style="1" customWidth="1"/>
    <col min="10246" max="10246" width="12.5703125" style="1" customWidth="1"/>
    <col min="10247" max="10250" width="9.140625" style="1"/>
    <col min="10251" max="10251" width="7.140625" style="1" customWidth="1"/>
    <col min="10252" max="10496" width="9.140625" style="1"/>
    <col min="10497" max="10497" width="7.140625" style="1" customWidth="1"/>
    <col min="10498" max="10498" width="39.42578125" style="1" customWidth="1"/>
    <col min="10499" max="10499" width="8.28515625" style="1" customWidth="1"/>
    <col min="10500" max="10500" width="11" style="1" customWidth="1"/>
    <col min="10501" max="10501" width="11.85546875" style="1" customWidth="1"/>
    <col min="10502" max="10502" width="12.5703125" style="1" customWidth="1"/>
    <col min="10503" max="10506" width="9.140625" style="1"/>
    <col min="10507" max="10507" width="7.140625" style="1" customWidth="1"/>
    <col min="10508" max="10752" width="9.140625" style="1"/>
    <col min="10753" max="10753" width="7.140625" style="1" customWidth="1"/>
    <col min="10754" max="10754" width="39.42578125" style="1" customWidth="1"/>
    <col min="10755" max="10755" width="8.28515625" style="1" customWidth="1"/>
    <col min="10756" max="10756" width="11" style="1" customWidth="1"/>
    <col min="10757" max="10757" width="11.85546875" style="1" customWidth="1"/>
    <col min="10758" max="10758" width="12.5703125" style="1" customWidth="1"/>
    <col min="10759" max="10762" width="9.140625" style="1"/>
    <col min="10763" max="10763" width="7.140625" style="1" customWidth="1"/>
    <col min="10764" max="11008" width="9.140625" style="1"/>
    <col min="11009" max="11009" width="7.140625" style="1" customWidth="1"/>
    <col min="11010" max="11010" width="39.42578125" style="1" customWidth="1"/>
    <col min="11011" max="11011" width="8.28515625" style="1" customWidth="1"/>
    <col min="11012" max="11012" width="11" style="1" customWidth="1"/>
    <col min="11013" max="11013" width="11.85546875" style="1" customWidth="1"/>
    <col min="11014" max="11014" width="12.5703125" style="1" customWidth="1"/>
    <col min="11015" max="11018" width="9.140625" style="1"/>
    <col min="11019" max="11019" width="7.140625" style="1" customWidth="1"/>
    <col min="11020" max="11264" width="9.140625" style="1"/>
    <col min="11265" max="11265" width="7.140625" style="1" customWidth="1"/>
    <col min="11266" max="11266" width="39.42578125" style="1" customWidth="1"/>
    <col min="11267" max="11267" width="8.28515625" style="1" customWidth="1"/>
    <col min="11268" max="11268" width="11" style="1" customWidth="1"/>
    <col min="11269" max="11269" width="11.85546875" style="1" customWidth="1"/>
    <col min="11270" max="11270" width="12.5703125" style="1" customWidth="1"/>
    <col min="11271" max="11274" width="9.140625" style="1"/>
    <col min="11275" max="11275" width="7.140625" style="1" customWidth="1"/>
    <col min="11276" max="11520" width="9.140625" style="1"/>
    <col min="11521" max="11521" width="7.140625" style="1" customWidth="1"/>
    <col min="11522" max="11522" width="39.42578125" style="1" customWidth="1"/>
    <col min="11523" max="11523" width="8.28515625" style="1" customWidth="1"/>
    <col min="11524" max="11524" width="11" style="1" customWidth="1"/>
    <col min="11525" max="11525" width="11.85546875" style="1" customWidth="1"/>
    <col min="11526" max="11526" width="12.5703125" style="1" customWidth="1"/>
    <col min="11527" max="11530" width="9.140625" style="1"/>
    <col min="11531" max="11531" width="7.140625" style="1" customWidth="1"/>
    <col min="11532" max="11776" width="9.140625" style="1"/>
    <col min="11777" max="11777" width="7.140625" style="1" customWidth="1"/>
    <col min="11778" max="11778" width="39.42578125" style="1" customWidth="1"/>
    <col min="11779" max="11779" width="8.28515625" style="1" customWidth="1"/>
    <col min="11780" max="11780" width="11" style="1" customWidth="1"/>
    <col min="11781" max="11781" width="11.85546875" style="1" customWidth="1"/>
    <col min="11782" max="11782" width="12.5703125" style="1" customWidth="1"/>
    <col min="11783" max="11786" width="9.140625" style="1"/>
    <col min="11787" max="11787" width="7.140625" style="1" customWidth="1"/>
    <col min="11788" max="12032" width="9.140625" style="1"/>
    <col min="12033" max="12033" width="7.140625" style="1" customWidth="1"/>
    <col min="12034" max="12034" width="39.42578125" style="1" customWidth="1"/>
    <col min="12035" max="12035" width="8.28515625" style="1" customWidth="1"/>
    <col min="12036" max="12036" width="11" style="1" customWidth="1"/>
    <col min="12037" max="12037" width="11.85546875" style="1" customWidth="1"/>
    <col min="12038" max="12038" width="12.5703125" style="1" customWidth="1"/>
    <col min="12039" max="12042" width="9.140625" style="1"/>
    <col min="12043" max="12043" width="7.140625" style="1" customWidth="1"/>
    <col min="12044" max="12288" width="9.140625" style="1"/>
    <col min="12289" max="12289" width="7.140625" style="1" customWidth="1"/>
    <col min="12290" max="12290" width="39.42578125" style="1" customWidth="1"/>
    <col min="12291" max="12291" width="8.28515625" style="1" customWidth="1"/>
    <col min="12292" max="12292" width="11" style="1" customWidth="1"/>
    <col min="12293" max="12293" width="11.85546875" style="1" customWidth="1"/>
    <col min="12294" max="12294" width="12.5703125" style="1" customWidth="1"/>
    <col min="12295" max="12298" width="9.140625" style="1"/>
    <col min="12299" max="12299" width="7.140625" style="1" customWidth="1"/>
    <col min="12300" max="12544" width="9.140625" style="1"/>
    <col min="12545" max="12545" width="7.140625" style="1" customWidth="1"/>
    <col min="12546" max="12546" width="39.42578125" style="1" customWidth="1"/>
    <col min="12547" max="12547" width="8.28515625" style="1" customWidth="1"/>
    <col min="12548" max="12548" width="11" style="1" customWidth="1"/>
    <col min="12549" max="12549" width="11.85546875" style="1" customWidth="1"/>
    <col min="12550" max="12550" width="12.5703125" style="1" customWidth="1"/>
    <col min="12551" max="12554" width="9.140625" style="1"/>
    <col min="12555" max="12555" width="7.140625" style="1" customWidth="1"/>
    <col min="12556" max="12800" width="9.140625" style="1"/>
    <col min="12801" max="12801" width="7.140625" style="1" customWidth="1"/>
    <col min="12802" max="12802" width="39.42578125" style="1" customWidth="1"/>
    <col min="12803" max="12803" width="8.28515625" style="1" customWidth="1"/>
    <col min="12804" max="12804" width="11" style="1" customWidth="1"/>
    <col min="12805" max="12805" width="11.85546875" style="1" customWidth="1"/>
    <col min="12806" max="12806" width="12.5703125" style="1" customWidth="1"/>
    <col min="12807" max="12810" width="9.140625" style="1"/>
    <col min="12811" max="12811" width="7.140625" style="1" customWidth="1"/>
    <col min="12812" max="13056" width="9.140625" style="1"/>
    <col min="13057" max="13057" width="7.140625" style="1" customWidth="1"/>
    <col min="13058" max="13058" width="39.42578125" style="1" customWidth="1"/>
    <col min="13059" max="13059" width="8.28515625" style="1" customWidth="1"/>
    <col min="13060" max="13060" width="11" style="1" customWidth="1"/>
    <col min="13061" max="13061" width="11.85546875" style="1" customWidth="1"/>
    <col min="13062" max="13062" width="12.5703125" style="1" customWidth="1"/>
    <col min="13063" max="13066" width="9.140625" style="1"/>
    <col min="13067" max="13067" width="7.140625" style="1" customWidth="1"/>
    <col min="13068" max="13312" width="9.140625" style="1"/>
    <col min="13313" max="13313" width="7.140625" style="1" customWidth="1"/>
    <col min="13314" max="13314" width="39.42578125" style="1" customWidth="1"/>
    <col min="13315" max="13315" width="8.28515625" style="1" customWidth="1"/>
    <col min="13316" max="13316" width="11" style="1" customWidth="1"/>
    <col min="13317" max="13317" width="11.85546875" style="1" customWidth="1"/>
    <col min="13318" max="13318" width="12.5703125" style="1" customWidth="1"/>
    <col min="13319" max="13322" width="9.140625" style="1"/>
    <col min="13323" max="13323" width="7.140625" style="1" customWidth="1"/>
    <col min="13324" max="13568" width="9.140625" style="1"/>
    <col min="13569" max="13569" width="7.140625" style="1" customWidth="1"/>
    <col min="13570" max="13570" width="39.42578125" style="1" customWidth="1"/>
    <col min="13571" max="13571" width="8.28515625" style="1" customWidth="1"/>
    <col min="13572" max="13572" width="11" style="1" customWidth="1"/>
    <col min="13573" max="13573" width="11.85546875" style="1" customWidth="1"/>
    <col min="13574" max="13574" width="12.5703125" style="1" customWidth="1"/>
    <col min="13575" max="13578" width="9.140625" style="1"/>
    <col min="13579" max="13579" width="7.140625" style="1" customWidth="1"/>
    <col min="13580" max="13824" width="9.140625" style="1"/>
    <col min="13825" max="13825" width="7.140625" style="1" customWidth="1"/>
    <col min="13826" max="13826" width="39.42578125" style="1" customWidth="1"/>
    <col min="13827" max="13827" width="8.28515625" style="1" customWidth="1"/>
    <col min="13828" max="13828" width="11" style="1" customWidth="1"/>
    <col min="13829" max="13829" width="11.85546875" style="1" customWidth="1"/>
    <col min="13830" max="13830" width="12.5703125" style="1" customWidth="1"/>
    <col min="13831" max="13834" width="9.140625" style="1"/>
    <col min="13835" max="13835" width="7.140625" style="1" customWidth="1"/>
    <col min="13836" max="14080" width="9.140625" style="1"/>
    <col min="14081" max="14081" width="7.140625" style="1" customWidth="1"/>
    <col min="14082" max="14082" width="39.42578125" style="1" customWidth="1"/>
    <col min="14083" max="14083" width="8.28515625" style="1" customWidth="1"/>
    <col min="14084" max="14084" width="11" style="1" customWidth="1"/>
    <col min="14085" max="14085" width="11.85546875" style="1" customWidth="1"/>
    <col min="14086" max="14086" width="12.5703125" style="1" customWidth="1"/>
    <col min="14087" max="14090" width="9.140625" style="1"/>
    <col min="14091" max="14091" width="7.140625" style="1" customWidth="1"/>
    <col min="14092" max="14336" width="9.140625" style="1"/>
    <col min="14337" max="14337" width="7.140625" style="1" customWidth="1"/>
    <col min="14338" max="14338" width="39.42578125" style="1" customWidth="1"/>
    <col min="14339" max="14339" width="8.28515625" style="1" customWidth="1"/>
    <col min="14340" max="14340" width="11" style="1" customWidth="1"/>
    <col min="14341" max="14341" width="11.85546875" style="1" customWidth="1"/>
    <col min="14342" max="14342" width="12.5703125" style="1" customWidth="1"/>
    <col min="14343" max="14346" width="9.140625" style="1"/>
    <col min="14347" max="14347" width="7.140625" style="1" customWidth="1"/>
    <col min="14348" max="14592" width="9.140625" style="1"/>
    <col min="14593" max="14593" width="7.140625" style="1" customWidth="1"/>
    <col min="14594" max="14594" width="39.42578125" style="1" customWidth="1"/>
    <col min="14595" max="14595" width="8.28515625" style="1" customWidth="1"/>
    <col min="14596" max="14596" width="11" style="1" customWidth="1"/>
    <col min="14597" max="14597" width="11.85546875" style="1" customWidth="1"/>
    <col min="14598" max="14598" width="12.5703125" style="1" customWidth="1"/>
    <col min="14599" max="14602" width="9.140625" style="1"/>
    <col min="14603" max="14603" width="7.140625" style="1" customWidth="1"/>
    <col min="14604" max="14848" width="9.140625" style="1"/>
    <col min="14849" max="14849" width="7.140625" style="1" customWidth="1"/>
    <col min="14850" max="14850" width="39.42578125" style="1" customWidth="1"/>
    <col min="14851" max="14851" width="8.28515625" style="1" customWidth="1"/>
    <col min="14852" max="14852" width="11" style="1" customWidth="1"/>
    <col min="14853" max="14853" width="11.85546875" style="1" customWidth="1"/>
    <col min="14854" max="14854" width="12.5703125" style="1" customWidth="1"/>
    <col min="14855" max="14858" width="9.140625" style="1"/>
    <col min="14859" max="14859" width="7.140625" style="1" customWidth="1"/>
    <col min="14860" max="15104" width="9.140625" style="1"/>
    <col min="15105" max="15105" width="7.140625" style="1" customWidth="1"/>
    <col min="15106" max="15106" width="39.42578125" style="1" customWidth="1"/>
    <col min="15107" max="15107" width="8.28515625" style="1" customWidth="1"/>
    <col min="15108" max="15108" width="11" style="1" customWidth="1"/>
    <col min="15109" max="15109" width="11.85546875" style="1" customWidth="1"/>
    <col min="15110" max="15110" width="12.5703125" style="1" customWidth="1"/>
    <col min="15111" max="15114" width="9.140625" style="1"/>
    <col min="15115" max="15115" width="7.140625" style="1" customWidth="1"/>
    <col min="15116" max="15360" width="9.140625" style="1"/>
    <col min="15361" max="15361" width="7.140625" style="1" customWidth="1"/>
    <col min="15362" max="15362" width="39.42578125" style="1" customWidth="1"/>
    <col min="15363" max="15363" width="8.28515625" style="1" customWidth="1"/>
    <col min="15364" max="15364" width="11" style="1" customWidth="1"/>
    <col min="15365" max="15365" width="11.85546875" style="1" customWidth="1"/>
    <col min="15366" max="15366" width="12.5703125" style="1" customWidth="1"/>
    <col min="15367" max="15370" width="9.140625" style="1"/>
    <col min="15371" max="15371" width="7.140625" style="1" customWidth="1"/>
    <col min="15372" max="15616" width="9.140625" style="1"/>
    <col min="15617" max="15617" width="7.140625" style="1" customWidth="1"/>
    <col min="15618" max="15618" width="39.42578125" style="1" customWidth="1"/>
    <col min="15619" max="15619" width="8.28515625" style="1" customWidth="1"/>
    <col min="15620" max="15620" width="11" style="1" customWidth="1"/>
    <col min="15621" max="15621" width="11.85546875" style="1" customWidth="1"/>
    <col min="15622" max="15622" width="12.5703125" style="1" customWidth="1"/>
    <col min="15623" max="15626" width="9.140625" style="1"/>
    <col min="15627" max="15627" width="7.140625" style="1" customWidth="1"/>
    <col min="15628" max="15872" width="9.140625" style="1"/>
    <col min="15873" max="15873" width="7.140625" style="1" customWidth="1"/>
    <col min="15874" max="15874" width="39.42578125" style="1" customWidth="1"/>
    <col min="15875" max="15875" width="8.28515625" style="1" customWidth="1"/>
    <col min="15876" max="15876" width="11" style="1" customWidth="1"/>
    <col min="15877" max="15877" width="11.85546875" style="1" customWidth="1"/>
    <col min="15878" max="15878" width="12.5703125" style="1" customWidth="1"/>
    <col min="15879" max="15882" width="9.140625" style="1"/>
    <col min="15883" max="15883" width="7.140625" style="1" customWidth="1"/>
    <col min="15884" max="16128" width="9.140625" style="1"/>
    <col min="16129" max="16129" width="7.140625" style="1" customWidth="1"/>
    <col min="16130" max="16130" width="39.42578125" style="1" customWidth="1"/>
    <col min="16131" max="16131" width="8.28515625" style="1" customWidth="1"/>
    <col min="16132" max="16132" width="11" style="1" customWidth="1"/>
    <col min="16133" max="16133" width="11.85546875" style="1" customWidth="1"/>
    <col min="16134" max="16134" width="12.5703125" style="1" customWidth="1"/>
    <col min="16135" max="16138" width="9.140625" style="1"/>
    <col min="16139" max="16139" width="7.140625" style="1" customWidth="1"/>
    <col min="16140" max="16384" width="9.140625" style="1"/>
  </cols>
  <sheetData>
    <row r="1" spans="1:6">
      <c r="A1" s="78" t="s">
        <v>313</v>
      </c>
      <c r="B1" s="109" t="s">
        <v>314</v>
      </c>
    </row>
    <row r="2" spans="1:6">
      <c r="A2" s="78"/>
      <c r="B2" s="109"/>
    </row>
    <row r="3" spans="1:6" s="95" customFormat="1" ht="15">
      <c r="A3" s="110" t="s">
        <v>315</v>
      </c>
      <c r="B3" s="111"/>
      <c r="C3" s="112"/>
      <c r="D3" s="113"/>
      <c r="E3" s="112"/>
      <c r="F3" s="114"/>
    </row>
    <row r="4" spans="1:6">
      <c r="A4" s="136" t="s">
        <v>316</v>
      </c>
      <c r="B4" s="137"/>
      <c r="C4" s="138"/>
      <c r="D4" s="139"/>
      <c r="E4" s="138"/>
      <c r="F4" s="140"/>
    </row>
    <row r="5" spans="1:6">
      <c r="A5" s="141" t="s">
        <v>317</v>
      </c>
      <c r="B5" s="142"/>
      <c r="C5" s="143"/>
      <c r="D5" s="144"/>
      <c r="E5" s="143"/>
      <c r="F5" s="145"/>
    </row>
    <row r="6" spans="1:6">
      <c r="A6" s="141" t="s">
        <v>318</v>
      </c>
      <c r="B6" s="142"/>
      <c r="C6" s="143"/>
      <c r="D6" s="144"/>
      <c r="E6" s="143"/>
      <c r="F6" s="145"/>
    </row>
    <row r="7" spans="1:6">
      <c r="A7" s="141" t="s">
        <v>319</v>
      </c>
      <c r="B7" s="142"/>
      <c r="C7" s="143"/>
      <c r="D7" s="144"/>
      <c r="E7" s="143"/>
      <c r="F7" s="145"/>
    </row>
    <row r="8" spans="1:6">
      <c r="A8" s="141" t="s">
        <v>320</v>
      </c>
      <c r="B8" s="142"/>
      <c r="C8" s="143"/>
      <c r="D8" s="144"/>
      <c r="E8" s="143"/>
      <c r="F8" s="145"/>
    </row>
    <row r="9" spans="1:6">
      <c r="A9" s="141" t="s">
        <v>321</v>
      </c>
      <c r="B9" s="142"/>
      <c r="C9" s="143"/>
      <c r="D9" s="144"/>
      <c r="E9" s="143"/>
      <c r="F9" s="145"/>
    </row>
    <row r="10" spans="1:6">
      <c r="A10" s="141" t="s">
        <v>322</v>
      </c>
      <c r="B10" s="142"/>
      <c r="C10" s="143"/>
      <c r="D10" s="144"/>
      <c r="E10" s="143"/>
      <c r="F10" s="145"/>
    </row>
    <row r="11" spans="1:6">
      <c r="A11" s="141" t="s">
        <v>323</v>
      </c>
      <c r="B11" s="142"/>
      <c r="C11" s="143"/>
      <c r="D11" s="144"/>
      <c r="E11" s="143"/>
      <c r="F11" s="145"/>
    </row>
    <row r="12" spans="1:6">
      <c r="A12" s="136" t="s">
        <v>324</v>
      </c>
      <c r="B12" s="137"/>
      <c r="C12" s="138"/>
      <c r="D12" s="139"/>
      <c r="E12" s="138"/>
      <c r="F12" s="140"/>
    </row>
    <row r="13" spans="1:6">
      <c r="A13" s="141" t="s">
        <v>325</v>
      </c>
      <c r="B13" s="142"/>
      <c r="C13" s="143"/>
      <c r="D13" s="144"/>
      <c r="E13" s="143"/>
      <c r="F13" s="145"/>
    </row>
    <row r="14" spans="1:6">
      <c r="A14" s="146" t="s">
        <v>326</v>
      </c>
      <c r="B14" s="147"/>
      <c r="C14" s="148"/>
      <c r="D14" s="149"/>
      <c r="E14" s="148"/>
      <c r="F14" s="150"/>
    </row>
    <row r="15" spans="1:6">
      <c r="A15" s="142"/>
      <c r="B15" s="151"/>
      <c r="C15" s="152"/>
      <c r="D15" s="153"/>
      <c r="E15" s="152"/>
      <c r="F15" s="152"/>
    </row>
    <row r="17" spans="1:6" s="24" customFormat="1" ht="17.25" thickBot="1">
      <c r="A17" s="80"/>
      <c r="B17" s="116" t="s">
        <v>108</v>
      </c>
      <c r="C17" s="101" t="s">
        <v>211</v>
      </c>
      <c r="D17" s="101" t="s">
        <v>109</v>
      </c>
      <c r="E17" s="101" t="s">
        <v>110</v>
      </c>
      <c r="F17" s="101" t="s">
        <v>111</v>
      </c>
    </row>
    <row r="18" spans="1:6" s="132" customFormat="1" ht="13.5" thickTop="1">
      <c r="A18" s="154"/>
      <c r="B18" s="155"/>
      <c r="C18" s="156"/>
      <c r="D18" s="156"/>
      <c r="E18" s="156"/>
      <c r="F18" s="156"/>
    </row>
    <row r="19" spans="1:6" s="87" customFormat="1" ht="73.5" customHeight="1">
      <c r="A19" s="83" t="s">
        <v>327</v>
      </c>
      <c r="B19" s="46" t="s">
        <v>328</v>
      </c>
      <c r="C19" s="84" t="s">
        <v>113</v>
      </c>
      <c r="D19" s="85">
        <v>1583.38</v>
      </c>
      <c r="E19" s="832">
        <v>0</v>
      </c>
      <c r="F19" s="86">
        <f>E19*D19</f>
        <v>0</v>
      </c>
    </row>
    <row r="20" spans="1:6" s="132" customFormat="1" ht="12.75">
      <c r="A20" s="154"/>
      <c r="B20" s="155"/>
      <c r="C20" s="156"/>
      <c r="D20" s="156"/>
      <c r="E20" s="844"/>
      <c r="F20" s="156"/>
    </row>
    <row r="21" spans="1:6" s="132" customFormat="1" ht="98.25" customHeight="1">
      <c r="A21" s="83" t="s">
        <v>329</v>
      </c>
      <c r="B21" s="46" t="s">
        <v>330</v>
      </c>
      <c r="C21" s="84" t="s">
        <v>113</v>
      </c>
      <c r="D21" s="125">
        <v>181.03</v>
      </c>
      <c r="E21" s="832">
        <v>0</v>
      </c>
      <c r="F21" s="157">
        <f>E21*D21</f>
        <v>0</v>
      </c>
    </row>
    <row r="22" spans="1:6" s="132" customFormat="1" ht="12.75">
      <c r="A22" s="154"/>
      <c r="B22" s="155"/>
      <c r="C22" s="156"/>
      <c r="D22" s="156"/>
      <c r="E22" s="844"/>
      <c r="F22" s="156"/>
    </row>
    <row r="23" spans="1:6" s="87" customFormat="1" ht="63.75">
      <c r="A23" s="83" t="s">
        <v>331</v>
      </c>
      <c r="B23" s="46" t="s">
        <v>332</v>
      </c>
      <c r="C23" s="84" t="s">
        <v>113</v>
      </c>
      <c r="D23" s="85">
        <v>1583.38</v>
      </c>
      <c r="E23" s="832">
        <v>0</v>
      </c>
      <c r="F23" s="86">
        <f>E23*D23</f>
        <v>0</v>
      </c>
    </row>
    <row r="24" spans="1:6" s="87" customFormat="1" ht="45.75" customHeight="1">
      <c r="A24" s="158" t="s">
        <v>333</v>
      </c>
      <c r="B24" s="159" t="s">
        <v>334</v>
      </c>
      <c r="C24" s="84"/>
      <c r="D24" s="85"/>
      <c r="E24" s="832"/>
      <c r="F24" s="86"/>
    </row>
    <row r="25" spans="1:6" s="87" customFormat="1" ht="69.75" customHeight="1">
      <c r="A25" s="158" t="s">
        <v>333</v>
      </c>
      <c r="B25" s="159" t="s">
        <v>335</v>
      </c>
      <c r="C25" s="88"/>
      <c r="D25" s="88"/>
      <c r="E25" s="836"/>
      <c r="F25" s="88"/>
    </row>
    <row r="26" spans="1:6" s="132" customFormat="1" ht="12.75">
      <c r="A26" s="154"/>
      <c r="B26" s="155"/>
      <c r="C26" s="156"/>
      <c r="D26" s="156"/>
      <c r="E26" s="844"/>
      <c r="F26" s="156"/>
    </row>
    <row r="27" spans="1:6" s="132" customFormat="1" ht="58.5" customHeight="1">
      <c r="A27" s="83" t="s">
        <v>336</v>
      </c>
      <c r="B27" s="46" t="s">
        <v>337</v>
      </c>
      <c r="C27" s="84" t="s">
        <v>113</v>
      </c>
      <c r="D27" s="85">
        <v>181.03</v>
      </c>
      <c r="E27" s="832">
        <v>0</v>
      </c>
      <c r="F27" s="86">
        <f>E27*D27</f>
        <v>0</v>
      </c>
    </row>
    <row r="28" spans="1:6" s="132" customFormat="1" ht="40.5">
      <c r="A28" s="158" t="s">
        <v>333</v>
      </c>
      <c r="B28" s="159" t="s">
        <v>334</v>
      </c>
      <c r="C28" s="156"/>
      <c r="D28" s="156"/>
      <c r="E28" s="844"/>
      <c r="F28" s="156"/>
    </row>
    <row r="29" spans="1:6" s="132" customFormat="1" ht="135">
      <c r="A29" s="158" t="s">
        <v>333</v>
      </c>
      <c r="B29" s="159" t="s">
        <v>338</v>
      </c>
      <c r="C29" s="156"/>
      <c r="D29" s="156"/>
      <c r="E29" s="844"/>
      <c r="F29" s="156"/>
    </row>
    <row r="30" spans="1:6" s="87" customFormat="1" ht="12.75">
      <c r="A30" s="83"/>
      <c r="B30" s="46"/>
      <c r="C30" s="84"/>
      <c r="D30" s="85"/>
      <c r="E30" s="832"/>
      <c r="F30" s="86"/>
    </row>
    <row r="31" spans="1:6" s="87" customFormat="1" ht="76.5">
      <c r="A31" s="83" t="s">
        <v>339</v>
      </c>
      <c r="B31" s="46" t="s">
        <v>841</v>
      </c>
      <c r="C31" s="84" t="s">
        <v>113</v>
      </c>
      <c r="D31" s="84">
        <v>140.91</v>
      </c>
      <c r="E31" s="832">
        <v>0</v>
      </c>
      <c r="F31" s="86">
        <f>E31*D31</f>
        <v>0</v>
      </c>
    </row>
    <row r="32" spans="1:6" s="87" customFormat="1" ht="12.75">
      <c r="A32" s="83"/>
      <c r="B32" s="46"/>
      <c r="C32" s="84"/>
      <c r="D32" s="85"/>
      <c r="E32" s="832"/>
      <c r="F32" s="86"/>
    </row>
    <row r="33" spans="1:6" s="87" customFormat="1" ht="71.25" customHeight="1">
      <c r="A33" s="83" t="s">
        <v>341</v>
      </c>
      <c r="B33" s="46" t="s">
        <v>342</v>
      </c>
      <c r="C33" s="84" t="s">
        <v>116</v>
      </c>
      <c r="D33" s="85">
        <v>136.02000000000001</v>
      </c>
      <c r="E33" s="832">
        <v>0</v>
      </c>
      <c r="F33" s="86">
        <f>E33*D33</f>
        <v>0</v>
      </c>
    </row>
    <row r="34" spans="1:6" s="87" customFormat="1" ht="12.75">
      <c r="A34" s="83"/>
      <c r="B34" s="46"/>
      <c r="C34" s="84"/>
      <c r="D34" s="85"/>
      <c r="E34" s="832"/>
      <c r="F34" s="86"/>
    </row>
    <row r="35" spans="1:6" s="87" customFormat="1" ht="63.75">
      <c r="A35" s="83" t="s">
        <v>343</v>
      </c>
      <c r="B35" s="46" t="s">
        <v>344</v>
      </c>
      <c r="C35" s="84" t="s">
        <v>113</v>
      </c>
      <c r="D35" s="85">
        <v>8.15</v>
      </c>
      <c r="E35" s="832">
        <v>0</v>
      </c>
      <c r="F35" s="86">
        <f>E35*D35</f>
        <v>0</v>
      </c>
    </row>
    <row r="36" spans="1:6" s="87" customFormat="1" ht="12.75">
      <c r="A36" s="83"/>
      <c r="B36" s="46"/>
      <c r="C36" s="84"/>
      <c r="D36" s="85"/>
      <c r="E36" s="832"/>
      <c r="F36" s="86"/>
    </row>
    <row r="37" spans="1:6" s="87" customFormat="1" ht="63.75">
      <c r="A37" s="83" t="s">
        <v>345</v>
      </c>
      <c r="B37" s="46" t="s">
        <v>346</v>
      </c>
      <c r="C37" s="84" t="s">
        <v>113</v>
      </c>
      <c r="D37" s="85">
        <v>3.78</v>
      </c>
      <c r="E37" s="832">
        <v>0</v>
      </c>
      <c r="F37" s="86">
        <f>E37*D37</f>
        <v>0</v>
      </c>
    </row>
    <row r="38" spans="1:6" s="87" customFormat="1" ht="12.75">
      <c r="A38" s="83"/>
      <c r="B38" s="46"/>
      <c r="C38" s="84"/>
      <c r="D38" s="85"/>
      <c r="E38" s="832"/>
      <c r="F38" s="86"/>
    </row>
    <row r="39" spans="1:6" s="87" customFormat="1" ht="63.75">
      <c r="A39" s="83" t="s">
        <v>347</v>
      </c>
      <c r="B39" s="160" t="s">
        <v>354</v>
      </c>
      <c r="C39" s="84" t="s">
        <v>123</v>
      </c>
      <c r="D39" s="85">
        <v>0.73</v>
      </c>
      <c r="E39" s="832">
        <v>0</v>
      </c>
      <c r="F39" s="86">
        <f>E39*D39</f>
        <v>0</v>
      </c>
    </row>
    <row r="40" spans="1:6" s="87" customFormat="1" ht="12.75">
      <c r="A40" s="83"/>
      <c r="B40" s="46"/>
      <c r="C40" s="84"/>
      <c r="D40" s="85"/>
      <c r="E40" s="832"/>
      <c r="F40" s="86"/>
    </row>
    <row r="41" spans="1:6" s="87" customFormat="1" ht="114.75">
      <c r="A41" s="83" t="s">
        <v>349</v>
      </c>
      <c r="B41" s="46" t="s">
        <v>356</v>
      </c>
      <c r="C41" s="84" t="s">
        <v>113</v>
      </c>
      <c r="D41" s="85">
        <v>7.25</v>
      </c>
      <c r="E41" s="832">
        <v>0</v>
      </c>
      <c r="F41" s="86">
        <f>E41*D41</f>
        <v>0</v>
      </c>
    </row>
    <row r="42" spans="1:6" s="87" customFormat="1" ht="12.75">
      <c r="A42" s="83"/>
      <c r="B42" s="46"/>
      <c r="C42" s="84"/>
      <c r="D42" s="85"/>
      <c r="E42" s="832"/>
      <c r="F42" s="86"/>
    </row>
    <row r="43" spans="1:6" s="87" customFormat="1" ht="40.5" customHeight="1">
      <c r="A43" s="83" t="s">
        <v>351</v>
      </c>
      <c r="B43" s="46" t="s">
        <v>842</v>
      </c>
      <c r="C43" s="84" t="s">
        <v>113</v>
      </c>
      <c r="D43" s="85">
        <v>156.32</v>
      </c>
      <c r="E43" s="832">
        <v>0</v>
      </c>
      <c r="F43" s="86">
        <f>E43*D43</f>
        <v>0</v>
      </c>
    </row>
    <row r="44" spans="1:6" s="87" customFormat="1" ht="12.75">
      <c r="A44" s="83"/>
      <c r="B44" s="46"/>
      <c r="C44" s="84"/>
      <c r="D44" s="85"/>
      <c r="E44" s="832"/>
      <c r="F44" s="86"/>
    </row>
    <row r="45" spans="1:6" s="87" customFormat="1" ht="41.25" customHeight="1">
      <c r="A45" s="83" t="s">
        <v>353</v>
      </c>
      <c r="B45" s="46" t="s">
        <v>843</v>
      </c>
      <c r="C45" s="84" t="s">
        <v>113</v>
      </c>
      <c r="D45" s="85">
        <v>502.25</v>
      </c>
      <c r="E45" s="832">
        <v>0</v>
      </c>
      <c r="F45" s="86">
        <f>E45*D45</f>
        <v>0</v>
      </c>
    </row>
    <row r="46" spans="1:6" s="87" customFormat="1" ht="12.75">
      <c r="A46" s="83"/>
      <c r="B46" s="46"/>
      <c r="C46" s="84"/>
      <c r="D46" s="85"/>
      <c r="E46" s="832"/>
      <c r="F46" s="86"/>
    </row>
    <row r="47" spans="1:6" s="87" customFormat="1" ht="106.5" customHeight="1">
      <c r="A47" s="83" t="s">
        <v>355</v>
      </c>
      <c r="B47" s="160" t="s">
        <v>844</v>
      </c>
      <c r="C47" s="84" t="s">
        <v>113</v>
      </c>
      <c r="D47" s="85">
        <v>1234.4100000000001</v>
      </c>
      <c r="E47" s="832">
        <v>0</v>
      </c>
      <c r="F47" s="86">
        <f>E47*D47</f>
        <v>0</v>
      </c>
    </row>
    <row r="48" spans="1:6" s="87" customFormat="1" ht="12.75">
      <c r="A48" s="83"/>
      <c r="B48" s="46"/>
      <c r="C48" s="84"/>
      <c r="D48" s="85"/>
      <c r="E48" s="832"/>
      <c r="F48" s="86"/>
    </row>
    <row r="49" spans="1:6" s="87" customFormat="1" ht="63.75">
      <c r="A49" s="83" t="s">
        <v>357</v>
      </c>
      <c r="B49" s="46" t="s">
        <v>845</v>
      </c>
      <c r="C49" s="84" t="s">
        <v>128</v>
      </c>
      <c r="D49" s="85">
        <v>1</v>
      </c>
      <c r="E49" s="832">
        <v>0</v>
      </c>
      <c r="F49" s="86">
        <f>E49*D49</f>
        <v>0</v>
      </c>
    </row>
    <row r="50" spans="1:6" s="87" customFormat="1" ht="12.75">
      <c r="A50" s="83"/>
      <c r="B50" s="46"/>
      <c r="C50" s="84"/>
      <c r="D50" s="85"/>
      <c r="E50" s="832"/>
      <c r="F50" s="86"/>
    </row>
    <row r="51" spans="1:6" s="87" customFormat="1" ht="69" customHeight="1">
      <c r="A51" s="83" t="s">
        <v>359</v>
      </c>
      <c r="B51" s="161" t="s">
        <v>846</v>
      </c>
      <c r="C51" s="84" t="s">
        <v>113</v>
      </c>
      <c r="D51" s="85">
        <v>1627.27</v>
      </c>
      <c r="E51" s="847">
        <v>0</v>
      </c>
      <c r="F51" s="162">
        <f>E51*D51</f>
        <v>0</v>
      </c>
    </row>
    <row r="52" spans="1:6" s="87" customFormat="1" ht="12.75">
      <c r="A52" s="83"/>
      <c r="B52" s="161"/>
      <c r="C52" s="84"/>
      <c r="D52" s="85"/>
      <c r="E52" s="847"/>
      <c r="F52" s="162"/>
    </row>
    <row r="53" spans="1:6" s="87" customFormat="1" ht="69" customHeight="1">
      <c r="A53" s="83" t="s">
        <v>361</v>
      </c>
      <c r="B53" s="46" t="s">
        <v>379</v>
      </c>
      <c r="C53" s="84"/>
      <c r="D53" s="85"/>
      <c r="E53" s="832"/>
      <c r="F53" s="86"/>
    </row>
    <row r="54" spans="1:6" s="87" customFormat="1" ht="12.75">
      <c r="A54" s="89" t="s">
        <v>157</v>
      </c>
      <c r="B54" s="46" t="s">
        <v>158</v>
      </c>
      <c r="C54" s="84" t="s">
        <v>147</v>
      </c>
      <c r="D54" s="85">
        <v>20</v>
      </c>
      <c r="E54" s="832">
        <v>0</v>
      </c>
      <c r="F54" s="86">
        <f>E54*D54</f>
        <v>0</v>
      </c>
    </row>
    <row r="55" spans="1:6" s="87" customFormat="1" ht="12.75">
      <c r="A55" s="89" t="s">
        <v>159</v>
      </c>
      <c r="B55" s="46" t="s">
        <v>160</v>
      </c>
      <c r="C55" s="84" t="s">
        <v>147</v>
      </c>
      <c r="D55" s="85">
        <v>20</v>
      </c>
      <c r="E55" s="832">
        <v>0</v>
      </c>
      <c r="F55" s="86">
        <f>E55*D55</f>
        <v>0</v>
      </c>
    </row>
    <row r="56" spans="1:6" s="87" customFormat="1" ht="13.5" thickBot="1">
      <c r="A56" s="88"/>
      <c r="B56" s="163"/>
      <c r="E56" s="843"/>
    </row>
    <row r="57" spans="1:6" s="24" customFormat="1" ht="17.25" thickBot="1">
      <c r="A57" s="90"/>
      <c r="B57" s="126" t="s">
        <v>380</v>
      </c>
      <c r="C57" s="106"/>
      <c r="D57" s="107"/>
      <c r="E57" s="108"/>
      <c r="F57" s="108">
        <f>SUM(F18:F56)</f>
        <v>0</v>
      </c>
    </row>
    <row r="58" spans="1:6" s="87" customFormat="1" ht="13.5" thickTop="1">
      <c r="A58" s="88"/>
      <c r="B58" s="163"/>
    </row>
    <row r="59" spans="1:6" s="87" customFormat="1" ht="12.75">
      <c r="A59" s="88"/>
      <c r="B59" s="163"/>
    </row>
  </sheetData>
  <sheetProtection algorithmName="SHA-512" hashValue="4lfGpAoLQ9Y0TVH2V8QS0FIb3VcDUGwV6iWFDnVIA0vTiZ+8XTzC2Xacmk5l5lv+vU1Mm2MWWII2ahYY9y+abg==" saltValue="Roz4XCeSp9poTzdkjDRmLQ==" spinCount="100000" sheet="1"/>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A/5.0 ZIDARSKA DELA</oddHeader>
    <oddFooter>&amp;LNOVOGRADNJA&amp;R&amp;P</oddFooter>
  </headerFooter>
  <rowBreaks count="2" manualBreakCount="2">
    <brk id="26" max="5" man="1"/>
    <brk id="38" max="5" man="1"/>
  </rowBreaks>
  <colBreaks count="1" manualBreakCount="1">
    <brk id="7"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226D7-66DF-48E4-83D4-4EA9730CF9B7}">
  <sheetPr>
    <tabColor rgb="FF00B0F0"/>
  </sheetPr>
  <dimension ref="A1:F49"/>
  <sheetViews>
    <sheetView view="pageBreakPreview" zoomScaleSheetLayoutView="100" workbookViewId="0">
      <selection activeCell="B12" sqref="B12"/>
    </sheetView>
  </sheetViews>
  <sheetFormatPr defaultRowHeight="16.5"/>
  <cols>
    <col min="1" max="1" width="7.140625" style="48" customWidth="1"/>
    <col min="2" max="2" width="39.42578125" style="48" customWidth="1"/>
    <col min="3" max="3" width="8.42578125" style="1" customWidth="1"/>
    <col min="4" max="4" width="10.85546875" style="1" customWidth="1"/>
    <col min="5" max="5" width="11.7109375" style="1" customWidth="1"/>
    <col min="6" max="6" width="12.5703125" style="1" customWidth="1"/>
    <col min="7" max="7" width="9.140625" style="1"/>
    <col min="8" max="8" width="10.5703125" style="1" bestFit="1" customWidth="1"/>
    <col min="9" max="11" width="9.140625" style="1"/>
    <col min="12" max="12" width="7.140625" style="1" customWidth="1"/>
    <col min="13" max="256" width="9.140625" style="1"/>
    <col min="257" max="257" width="7.140625" style="1" customWidth="1"/>
    <col min="258" max="258" width="39.42578125" style="1" customWidth="1"/>
    <col min="259" max="259" width="8.42578125" style="1" customWidth="1"/>
    <col min="260" max="260" width="10.85546875" style="1" customWidth="1"/>
    <col min="261" max="261" width="11.7109375" style="1" customWidth="1"/>
    <col min="262" max="262" width="12.5703125" style="1" customWidth="1"/>
    <col min="263" max="263" width="9.140625" style="1"/>
    <col min="264" max="264" width="10.5703125" style="1" bestFit="1" customWidth="1"/>
    <col min="265" max="267" width="9.140625" style="1"/>
    <col min="268" max="268" width="7.140625" style="1" customWidth="1"/>
    <col min="269" max="512" width="9.140625" style="1"/>
    <col min="513" max="513" width="7.140625" style="1" customWidth="1"/>
    <col min="514" max="514" width="39.42578125" style="1" customWidth="1"/>
    <col min="515" max="515" width="8.42578125" style="1" customWidth="1"/>
    <col min="516" max="516" width="10.85546875" style="1" customWidth="1"/>
    <col min="517" max="517" width="11.7109375" style="1" customWidth="1"/>
    <col min="518" max="518" width="12.5703125" style="1" customWidth="1"/>
    <col min="519" max="519" width="9.140625" style="1"/>
    <col min="520" max="520" width="10.5703125" style="1" bestFit="1" customWidth="1"/>
    <col min="521" max="523" width="9.140625" style="1"/>
    <col min="524" max="524" width="7.140625" style="1" customWidth="1"/>
    <col min="525" max="768" width="9.140625" style="1"/>
    <col min="769" max="769" width="7.140625" style="1" customWidth="1"/>
    <col min="770" max="770" width="39.42578125" style="1" customWidth="1"/>
    <col min="771" max="771" width="8.42578125" style="1" customWidth="1"/>
    <col min="772" max="772" width="10.85546875" style="1" customWidth="1"/>
    <col min="773" max="773" width="11.7109375" style="1" customWidth="1"/>
    <col min="774" max="774" width="12.5703125" style="1" customWidth="1"/>
    <col min="775" max="775" width="9.140625" style="1"/>
    <col min="776" max="776" width="10.5703125" style="1" bestFit="1" customWidth="1"/>
    <col min="777" max="779" width="9.140625" style="1"/>
    <col min="780" max="780" width="7.140625" style="1" customWidth="1"/>
    <col min="781" max="1024" width="9.140625" style="1"/>
    <col min="1025" max="1025" width="7.140625" style="1" customWidth="1"/>
    <col min="1026" max="1026" width="39.42578125" style="1" customWidth="1"/>
    <col min="1027" max="1027" width="8.42578125" style="1" customWidth="1"/>
    <col min="1028" max="1028" width="10.85546875" style="1" customWidth="1"/>
    <col min="1029" max="1029" width="11.7109375" style="1" customWidth="1"/>
    <col min="1030" max="1030" width="12.5703125" style="1" customWidth="1"/>
    <col min="1031" max="1031" width="9.140625" style="1"/>
    <col min="1032" max="1032" width="10.5703125" style="1" bestFit="1" customWidth="1"/>
    <col min="1033" max="1035" width="9.140625" style="1"/>
    <col min="1036" max="1036" width="7.140625" style="1" customWidth="1"/>
    <col min="1037" max="1280" width="9.140625" style="1"/>
    <col min="1281" max="1281" width="7.140625" style="1" customWidth="1"/>
    <col min="1282" max="1282" width="39.42578125" style="1" customWidth="1"/>
    <col min="1283" max="1283" width="8.42578125" style="1" customWidth="1"/>
    <col min="1284" max="1284" width="10.85546875" style="1" customWidth="1"/>
    <col min="1285" max="1285" width="11.7109375" style="1" customWidth="1"/>
    <col min="1286" max="1286" width="12.5703125" style="1" customWidth="1"/>
    <col min="1287" max="1287" width="9.140625" style="1"/>
    <col min="1288" max="1288" width="10.5703125" style="1" bestFit="1" customWidth="1"/>
    <col min="1289" max="1291" width="9.140625" style="1"/>
    <col min="1292" max="1292" width="7.140625" style="1" customWidth="1"/>
    <col min="1293" max="1536" width="9.140625" style="1"/>
    <col min="1537" max="1537" width="7.140625" style="1" customWidth="1"/>
    <col min="1538" max="1538" width="39.42578125" style="1" customWidth="1"/>
    <col min="1539" max="1539" width="8.42578125" style="1" customWidth="1"/>
    <col min="1540" max="1540" width="10.85546875" style="1" customWidth="1"/>
    <col min="1541" max="1541" width="11.7109375" style="1" customWidth="1"/>
    <col min="1542" max="1542" width="12.5703125" style="1" customWidth="1"/>
    <col min="1543" max="1543" width="9.140625" style="1"/>
    <col min="1544" max="1544" width="10.5703125" style="1" bestFit="1" customWidth="1"/>
    <col min="1545" max="1547" width="9.140625" style="1"/>
    <col min="1548" max="1548" width="7.140625" style="1" customWidth="1"/>
    <col min="1549" max="1792" width="9.140625" style="1"/>
    <col min="1793" max="1793" width="7.140625" style="1" customWidth="1"/>
    <col min="1794" max="1794" width="39.42578125" style="1" customWidth="1"/>
    <col min="1795" max="1795" width="8.42578125" style="1" customWidth="1"/>
    <col min="1796" max="1796" width="10.85546875" style="1" customWidth="1"/>
    <col min="1797" max="1797" width="11.7109375" style="1" customWidth="1"/>
    <col min="1798" max="1798" width="12.5703125" style="1" customWidth="1"/>
    <col min="1799" max="1799" width="9.140625" style="1"/>
    <col min="1800" max="1800" width="10.5703125" style="1" bestFit="1" customWidth="1"/>
    <col min="1801" max="1803" width="9.140625" style="1"/>
    <col min="1804" max="1804" width="7.140625" style="1" customWidth="1"/>
    <col min="1805" max="2048" width="9.140625" style="1"/>
    <col min="2049" max="2049" width="7.140625" style="1" customWidth="1"/>
    <col min="2050" max="2050" width="39.42578125" style="1" customWidth="1"/>
    <col min="2051" max="2051" width="8.42578125" style="1" customWidth="1"/>
    <col min="2052" max="2052" width="10.85546875" style="1" customWidth="1"/>
    <col min="2053" max="2053" width="11.7109375" style="1" customWidth="1"/>
    <col min="2054" max="2054" width="12.5703125" style="1" customWidth="1"/>
    <col min="2055" max="2055" width="9.140625" style="1"/>
    <col min="2056" max="2056" width="10.5703125" style="1" bestFit="1" customWidth="1"/>
    <col min="2057" max="2059" width="9.140625" style="1"/>
    <col min="2060" max="2060" width="7.140625" style="1" customWidth="1"/>
    <col min="2061" max="2304" width="9.140625" style="1"/>
    <col min="2305" max="2305" width="7.140625" style="1" customWidth="1"/>
    <col min="2306" max="2306" width="39.42578125" style="1" customWidth="1"/>
    <col min="2307" max="2307" width="8.42578125" style="1" customWidth="1"/>
    <col min="2308" max="2308" width="10.85546875" style="1" customWidth="1"/>
    <col min="2309" max="2309" width="11.7109375" style="1" customWidth="1"/>
    <col min="2310" max="2310" width="12.5703125" style="1" customWidth="1"/>
    <col min="2311" max="2311" width="9.140625" style="1"/>
    <col min="2312" max="2312" width="10.5703125" style="1" bestFit="1" customWidth="1"/>
    <col min="2313" max="2315" width="9.140625" style="1"/>
    <col min="2316" max="2316" width="7.140625" style="1" customWidth="1"/>
    <col min="2317" max="2560" width="9.140625" style="1"/>
    <col min="2561" max="2561" width="7.140625" style="1" customWidth="1"/>
    <col min="2562" max="2562" width="39.42578125" style="1" customWidth="1"/>
    <col min="2563" max="2563" width="8.42578125" style="1" customWidth="1"/>
    <col min="2564" max="2564" width="10.85546875" style="1" customWidth="1"/>
    <col min="2565" max="2565" width="11.7109375" style="1" customWidth="1"/>
    <col min="2566" max="2566" width="12.5703125" style="1" customWidth="1"/>
    <col min="2567" max="2567" width="9.140625" style="1"/>
    <col min="2568" max="2568" width="10.5703125" style="1" bestFit="1" customWidth="1"/>
    <col min="2569" max="2571" width="9.140625" style="1"/>
    <col min="2572" max="2572" width="7.140625" style="1" customWidth="1"/>
    <col min="2573" max="2816" width="9.140625" style="1"/>
    <col min="2817" max="2817" width="7.140625" style="1" customWidth="1"/>
    <col min="2818" max="2818" width="39.42578125" style="1" customWidth="1"/>
    <col min="2819" max="2819" width="8.42578125" style="1" customWidth="1"/>
    <col min="2820" max="2820" width="10.85546875" style="1" customWidth="1"/>
    <col min="2821" max="2821" width="11.7109375" style="1" customWidth="1"/>
    <col min="2822" max="2822" width="12.5703125" style="1" customWidth="1"/>
    <col min="2823" max="2823" width="9.140625" style="1"/>
    <col min="2824" max="2824" width="10.5703125" style="1" bestFit="1" customWidth="1"/>
    <col min="2825" max="2827" width="9.140625" style="1"/>
    <col min="2828" max="2828" width="7.140625" style="1" customWidth="1"/>
    <col min="2829" max="3072" width="9.140625" style="1"/>
    <col min="3073" max="3073" width="7.140625" style="1" customWidth="1"/>
    <col min="3074" max="3074" width="39.42578125" style="1" customWidth="1"/>
    <col min="3075" max="3075" width="8.42578125" style="1" customWidth="1"/>
    <col min="3076" max="3076" width="10.85546875" style="1" customWidth="1"/>
    <col min="3077" max="3077" width="11.7109375" style="1" customWidth="1"/>
    <col min="3078" max="3078" width="12.5703125" style="1" customWidth="1"/>
    <col min="3079" max="3079" width="9.140625" style="1"/>
    <col min="3080" max="3080" width="10.5703125" style="1" bestFit="1" customWidth="1"/>
    <col min="3081" max="3083" width="9.140625" style="1"/>
    <col min="3084" max="3084" width="7.140625" style="1" customWidth="1"/>
    <col min="3085" max="3328" width="9.140625" style="1"/>
    <col min="3329" max="3329" width="7.140625" style="1" customWidth="1"/>
    <col min="3330" max="3330" width="39.42578125" style="1" customWidth="1"/>
    <col min="3331" max="3331" width="8.42578125" style="1" customWidth="1"/>
    <col min="3332" max="3332" width="10.85546875" style="1" customWidth="1"/>
    <col min="3333" max="3333" width="11.7109375" style="1" customWidth="1"/>
    <col min="3334" max="3334" width="12.5703125" style="1" customWidth="1"/>
    <col min="3335" max="3335" width="9.140625" style="1"/>
    <col min="3336" max="3336" width="10.5703125" style="1" bestFit="1" customWidth="1"/>
    <col min="3337" max="3339" width="9.140625" style="1"/>
    <col min="3340" max="3340" width="7.140625" style="1" customWidth="1"/>
    <col min="3341" max="3584" width="9.140625" style="1"/>
    <col min="3585" max="3585" width="7.140625" style="1" customWidth="1"/>
    <col min="3586" max="3586" width="39.42578125" style="1" customWidth="1"/>
    <col min="3587" max="3587" width="8.42578125" style="1" customWidth="1"/>
    <col min="3588" max="3588" width="10.85546875" style="1" customWidth="1"/>
    <col min="3589" max="3589" width="11.7109375" style="1" customWidth="1"/>
    <col min="3590" max="3590" width="12.5703125" style="1" customWidth="1"/>
    <col min="3591" max="3591" width="9.140625" style="1"/>
    <col min="3592" max="3592" width="10.5703125" style="1" bestFit="1" customWidth="1"/>
    <col min="3593" max="3595" width="9.140625" style="1"/>
    <col min="3596" max="3596" width="7.140625" style="1" customWidth="1"/>
    <col min="3597" max="3840" width="9.140625" style="1"/>
    <col min="3841" max="3841" width="7.140625" style="1" customWidth="1"/>
    <col min="3842" max="3842" width="39.42578125" style="1" customWidth="1"/>
    <col min="3843" max="3843" width="8.42578125" style="1" customWidth="1"/>
    <col min="3844" max="3844" width="10.85546875" style="1" customWidth="1"/>
    <col min="3845" max="3845" width="11.7109375" style="1" customWidth="1"/>
    <col min="3846" max="3846" width="12.5703125" style="1" customWidth="1"/>
    <col min="3847" max="3847" width="9.140625" style="1"/>
    <col min="3848" max="3848" width="10.5703125" style="1" bestFit="1" customWidth="1"/>
    <col min="3849" max="3851" width="9.140625" style="1"/>
    <col min="3852" max="3852" width="7.140625" style="1" customWidth="1"/>
    <col min="3853" max="4096" width="9.140625" style="1"/>
    <col min="4097" max="4097" width="7.140625" style="1" customWidth="1"/>
    <col min="4098" max="4098" width="39.42578125" style="1" customWidth="1"/>
    <col min="4099" max="4099" width="8.42578125" style="1" customWidth="1"/>
    <col min="4100" max="4100" width="10.85546875" style="1" customWidth="1"/>
    <col min="4101" max="4101" width="11.7109375" style="1" customWidth="1"/>
    <col min="4102" max="4102" width="12.5703125" style="1" customWidth="1"/>
    <col min="4103" max="4103" width="9.140625" style="1"/>
    <col min="4104" max="4104" width="10.5703125" style="1" bestFit="1" customWidth="1"/>
    <col min="4105" max="4107" width="9.140625" style="1"/>
    <col min="4108" max="4108" width="7.140625" style="1" customWidth="1"/>
    <col min="4109" max="4352" width="9.140625" style="1"/>
    <col min="4353" max="4353" width="7.140625" style="1" customWidth="1"/>
    <col min="4354" max="4354" width="39.42578125" style="1" customWidth="1"/>
    <col min="4355" max="4355" width="8.42578125" style="1" customWidth="1"/>
    <col min="4356" max="4356" width="10.85546875" style="1" customWidth="1"/>
    <col min="4357" max="4357" width="11.7109375" style="1" customWidth="1"/>
    <col min="4358" max="4358" width="12.5703125" style="1" customWidth="1"/>
    <col min="4359" max="4359" width="9.140625" style="1"/>
    <col min="4360" max="4360" width="10.5703125" style="1" bestFit="1" customWidth="1"/>
    <col min="4361" max="4363" width="9.140625" style="1"/>
    <col min="4364" max="4364" width="7.140625" style="1" customWidth="1"/>
    <col min="4365" max="4608" width="9.140625" style="1"/>
    <col min="4609" max="4609" width="7.140625" style="1" customWidth="1"/>
    <col min="4610" max="4610" width="39.42578125" style="1" customWidth="1"/>
    <col min="4611" max="4611" width="8.42578125" style="1" customWidth="1"/>
    <col min="4612" max="4612" width="10.85546875" style="1" customWidth="1"/>
    <col min="4613" max="4613" width="11.7109375" style="1" customWidth="1"/>
    <col min="4614" max="4614" width="12.5703125" style="1" customWidth="1"/>
    <col min="4615" max="4615" width="9.140625" style="1"/>
    <col min="4616" max="4616" width="10.5703125" style="1" bestFit="1" customWidth="1"/>
    <col min="4617" max="4619" width="9.140625" style="1"/>
    <col min="4620" max="4620" width="7.140625" style="1" customWidth="1"/>
    <col min="4621" max="4864" width="9.140625" style="1"/>
    <col min="4865" max="4865" width="7.140625" style="1" customWidth="1"/>
    <col min="4866" max="4866" width="39.42578125" style="1" customWidth="1"/>
    <col min="4867" max="4867" width="8.42578125" style="1" customWidth="1"/>
    <col min="4868" max="4868" width="10.85546875" style="1" customWidth="1"/>
    <col min="4869" max="4869" width="11.7109375" style="1" customWidth="1"/>
    <col min="4870" max="4870" width="12.5703125" style="1" customWidth="1"/>
    <col min="4871" max="4871" width="9.140625" style="1"/>
    <col min="4872" max="4872" width="10.5703125" style="1" bestFit="1" customWidth="1"/>
    <col min="4873" max="4875" width="9.140625" style="1"/>
    <col min="4876" max="4876" width="7.140625" style="1" customWidth="1"/>
    <col min="4877" max="5120" width="9.140625" style="1"/>
    <col min="5121" max="5121" width="7.140625" style="1" customWidth="1"/>
    <col min="5122" max="5122" width="39.42578125" style="1" customWidth="1"/>
    <col min="5123" max="5123" width="8.42578125" style="1" customWidth="1"/>
    <col min="5124" max="5124" width="10.85546875" style="1" customWidth="1"/>
    <col min="5125" max="5125" width="11.7109375" style="1" customWidth="1"/>
    <col min="5126" max="5126" width="12.5703125" style="1" customWidth="1"/>
    <col min="5127" max="5127" width="9.140625" style="1"/>
    <col min="5128" max="5128" width="10.5703125" style="1" bestFit="1" customWidth="1"/>
    <col min="5129" max="5131" width="9.140625" style="1"/>
    <col min="5132" max="5132" width="7.140625" style="1" customWidth="1"/>
    <col min="5133" max="5376" width="9.140625" style="1"/>
    <col min="5377" max="5377" width="7.140625" style="1" customWidth="1"/>
    <col min="5378" max="5378" width="39.42578125" style="1" customWidth="1"/>
    <col min="5379" max="5379" width="8.42578125" style="1" customWidth="1"/>
    <col min="5380" max="5380" width="10.85546875" style="1" customWidth="1"/>
    <col min="5381" max="5381" width="11.7109375" style="1" customWidth="1"/>
    <col min="5382" max="5382" width="12.5703125" style="1" customWidth="1"/>
    <col min="5383" max="5383" width="9.140625" style="1"/>
    <col min="5384" max="5384" width="10.5703125" style="1" bestFit="1" customWidth="1"/>
    <col min="5385" max="5387" width="9.140625" style="1"/>
    <col min="5388" max="5388" width="7.140625" style="1" customWidth="1"/>
    <col min="5389" max="5632" width="9.140625" style="1"/>
    <col min="5633" max="5633" width="7.140625" style="1" customWidth="1"/>
    <col min="5634" max="5634" width="39.42578125" style="1" customWidth="1"/>
    <col min="5635" max="5635" width="8.42578125" style="1" customWidth="1"/>
    <col min="5636" max="5636" width="10.85546875" style="1" customWidth="1"/>
    <col min="5637" max="5637" width="11.7109375" style="1" customWidth="1"/>
    <col min="5638" max="5638" width="12.5703125" style="1" customWidth="1"/>
    <col min="5639" max="5639" width="9.140625" style="1"/>
    <col min="5640" max="5640" width="10.5703125" style="1" bestFit="1" customWidth="1"/>
    <col min="5641" max="5643" width="9.140625" style="1"/>
    <col min="5644" max="5644" width="7.140625" style="1" customWidth="1"/>
    <col min="5645" max="5888" width="9.140625" style="1"/>
    <col min="5889" max="5889" width="7.140625" style="1" customWidth="1"/>
    <col min="5890" max="5890" width="39.42578125" style="1" customWidth="1"/>
    <col min="5891" max="5891" width="8.42578125" style="1" customWidth="1"/>
    <col min="5892" max="5892" width="10.85546875" style="1" customWidth="1"/>
    <col min="5893" max="5893" width="11.7109375" style="1" customWidth="1"/>
    <col min="5894" max="5894" width="12.5703125" style="1" customWidth="1"/>
    <col min="5895" max="5895" width="9.140625" style="1"/>
    <col min="5896" max="5896" width="10.5703125" style="1" bestFit="1" customWidth="1"/>
    <col min="5897" max="5899" width="9.140625" style="1"/>
    <col min="5900" max="5900" width="7.140625" style="1" customWidth="1"/>
    <col min="5901" max="6144" width="9.140625" style="1"/>
    <col min="6145" max="6145" width="7.140625" style="1" customWidth="1"/>
    <col min="6146" max="6146" width="39.42578125" style="1" customWidth="1"/>
    <col min="6147" max="6147" width="8.42578125" style="1" customWidth="1"/>
    <col min="6148" max="6148" width="10.85546875" style="1" customWidth="1"/>
    <col min="6149" max="6149" width="11.7109375" style="1" customWidth="1"/>
    <col min="6150" max="6150" width="12.5703125" style="1" customWidth="1"/>
    <col min="6151" max="6151" width="9.140625" style="1"/>
    <col min="6152" max="6152" width="10.5703125" style="1" bestFit="1" customWidth="1"/>
    <col min="6153" max="6155" width="9.140625" style="1"/>
    <col min="6156" max="6156" width="7.140625" style="1" customWidth="1"/>
    <col min="6157" max="6400" width="9.140625" style="1"/>
    <col min="6401" max="6401" width="7.140625" style="1" customWidth="1"/>
    <col min="6402" max="6402" width="39.42578125" style="1" customWidth="1"/>
    <col min="6403" max="6403" width="8.42578125" style="1" customWidth="1"/>
    <col min="6404" max="6404" width="10.85546875" style="1" customWidth="1"/>
    <col min="6405" max="6405" width="11.7109375" style="1" customWidth="1"/>
    <col min="6406" max="6406" width="12.5703125" style="1" customWidth="1"/>
    <col min="6407" max="6407" width="9.140625" style="1"/>
    <col min="6408" max="6408" width="10.5703125" style="1" bestFit="1" customWidth="1"/>
    <col min="6409" max="6411" width="9.140625" style="1"/>
    <col min="6412" max="6412" width="7.140625" style="1" customWidth="1"/>
    <col min="6413" max="6656" width="9.140625" style="1"/>
    <col min="6657" max="6657" width="7.140625" style="1" customWidth="1"/>
    <col min="6658" max="6658" width="39.42578125" style="1" customWidth="1"/>
    <col min="6659" max="6659" width="8.42578125" style="1" customWidth="1"/>
    <col min="6660" max="6660" width="10.85546875" style="1" customWidth="1"/>
    <col min="6661" max="6661" width="11.7109375" style="1" customWidth="1"/>
    <col min="6662" max="6662" width="12.5703125" style="1" customWidth="1"/>
    <col min="6663" max="6663" width="9.140625" style="1"/>
    <col min="6664" max="6664" width="10.5703125" style="1" bestFit="1" customWidth="1"/>
    <col min="6665" max="6667" width="9.140625" style="1"/>
    <col min="6668" max="6668" width="7.140625" style="1" customWidth="1"/>
    <col min="6669" max="6912" width="9.140625" style="1"/>
    <col min="6913" max="6913" width="7.140625" style="1" customWidth="1"/>
    <col min="6914" max="6914" width="39.42578125" style="1" customWidth="1"/>
    <col min="6915" max="6915" width="8.42578125" style="1" customWidth="1"/>
    <col min="6916" max="6916" width="10.85546875" style="1" customWidth="1"/>
    <col min="6917" max="6917" width="11.7109375" style="1" customWidth="1"/>
    <col min="6918" max="6918" width="12.5703125" style="1" customWidth="1"/>
    <col min="6919" max="6919" width="9.140625" style="1"/>
    <col min="6920" max="6920" width="10.5703125" style="1" bestFit="1" customWidth="1"/>
    <col min="6921" max="6923" width="9.140625" style="1"/>
    <col min="6924" max="6924" width="7.140625" style="1" customWidth="1"/>
    <col min="6925" max="7168" width="9.140625" style="1"/>
    <col min="7169" max="7169" width="7.140625" style="1" customWidth="1"/>
    <col min="7170" max="7170" width="39.42578125" style="1" customWidth="1"/>
    <col min="7171" max="7171" width="8.42578125" style="1" customWidth="1"/>
    <col min="7172" max="7172" width="10.85546875" style="1" customWidth="1"/>
    <col min="7173" max="7173" width="11.7109375" style="1" customWidth="1"/>
    <col min="7174" max="7174" width="12.5703125" style="1" customWidth="1"/>
    <col min="7175" max="7175" width="9.140625" style="1"/>
    <col min="7176" max="7176" width="10.5703125" style="1" bestFit="1" customWidth="1"/>
    <col min="7177" max="7179" width="9.140625" style="1"/>
    <col min="7180" max="7180" width="7.140625" style="1" customWidth="1"/>
    <col min="7181" max="7424" width="9.140625" style="1"/>
    <col min="7425" max="7425" width="7.140625" style="1" customWidth="1"/>
    <col min="7426" max="7426" width="39.42578125" style="1" customWidth="1"/>
    <col min="7427" max="7427" width="8.42578125" style="1" customWidth="1"/>
    <col min="7428" max="7428" width="10.85546875" style="1" customWidth="1"/>
    <col min="7429" max="7429" width="11.7109375" style="1" customWidth="1"/>
    <col min="7430" max="7430" width="12.5703125" style="1" customWidth="1"/>
    <col min="7431" max="7431" width="9.140625" style="1"/>
    <col min="7432" max="7432" width="10.5703125" style="1" bestFit="1" customWidth="1"/>
    <col min="7433" max="7435" width="9.140625" style="1"/>
    <col min="7436" max="7436" width="7.140625" style="1" customWidth="1"/>
    <col min="7437" max="7680" width="9.140625" style="1"/>
    <col min="7681" max="7681" width="7.140625" style="1" customWidth="1"/>
    <col min="7682" max="7682" width="39.42578125" style="1" customWidth="1"/>
    <col min="7683" max="7683" width="8.42578125" style="1" customWidth="1"/>
    <col min="7684" max="7684" width="10.85546875" style="1" customWidth="1"/>
    <col min="7685" max="7685" width="11.7109375" style="1" customWidth="1"/>
    <col min="7686" max="7686" width="12.5703125" style="1" customWidth="1"/>
    <col min="7687" max="7687" width="9.140625" style="1"/>
    <col min="7688" max="7688" width="10.5703125" style="1" bestFit="1" customWidth="1"/>
    <col min="7689" max="7691" width="9.140625" style="1"/>
    <col min="7692" max="7692" width="7.140625" style="1" customWidth="1"/>
    <col min="7693" max="7936" width="9.140625" style="1"/>
    <col min="7937" max="7937" width="7.140625" style="1" customWidth="1"/>
    <col min="7938" max="7938" width="39.42578125" style="1" customWidth="1"/>
    <col min="7939" max="7939" width="8.42578125" style="1" customWidth="1"/>
    <col min="7940" max="7940" width="10.85546875" style="1" customWidth="1"/>
    <col min="7941" max="7941" width="11.7109375" style="1" customWidth="1"/>
    <col min="7942" max="7942" width="12.5703125" style="1" customWidth="1"/>
    <col min="7943" max="7943" width="9.140625" style="1"/>
    <col min="7944" max="7944" width="10.5703125" style="1" bestFit="1" customWidth="1"/>
    <col min="7945" max="7947" width="9.140625" style="1"/>
    <col min="7948" max="7948" width="7.140625" style="1" customWidth="1"/>
    <col min="7949" max="8192" width="9.140625" style="1"/>
    <col min="8193" max="8193" width="7.140625" style="1" customWidth="1"/>
    <col min="8194" max="8194" width="39.42578125" style="1" customWidth="1"/>
    <col min="8195" max="8195" width="8.42578125" style="1" customWidth="1"/>
    <col min="8196" max="8196" width="10.85546875" style="1" customWidth="1"/>
    <col min="8197" max="8197" width="11.7109375" style="1" customWidth="1"/>
    <col min="8198" max="8198" width="12.5703125" style="1" customWidth="1"/>
    <col min="8199" max="8199" width="9.140625" style="1"/>
    <col min="8200" max="8200" width="10.5703125" style="1" bestFit="1" customWidth="1"/>
    <col min="8201" max="8203" width="9.140625" style="1"/>
    <col min="8204" max="8204" width="7.140625" style="1" customWidth="1"/>
    <col min="8205" max="8448" width="9.140625" style="1"/>
    <col min="8449" max="8449" width="7.140625" style="1" customWidth="1"/>
    <col min="8450" max="8450" width="39.42578125" style="1" customWidth="1"/>
    <col min="8451" max="8451" width="8.42578125" style="1" customWidth="1"/>
    <col min="8452" max="8452" width="10.85546875" style="1" customWidth="1"/>
    <col min="8453" max="8453" width="11.7109375" style="1" customWidth="1"/>
    <col min="8454" max="8454" width="12.5703125" style="1" customWidth="1"/>
    <col min="8455" max="8455" width="9.140625" style="1"/>
    <col min="8456" max="8456" width="10.5703125" style="1" bestFit="1" customWidth="1"/>
    <col min="8457" max="8459" width="9.140625" style="1"/>
    <col min="8460" max="8460" width="7.140625" style="1" customWidth="1"/>
    <col min="8461" max="8704" width="9.140625" style="1"/>
    <col min="8705" max="8705" width="7.140625" style="1" customWidth="1"/>
    <col min="8706" max="8706" width="39.42578125" style="1" customWidth="1"/>
    <col min="8707" max="8707" width="8.42578125" style="1" customWidth="1"/>
    <col min="8708" max="8708" width="10.85546875" style="1" customWidth="1"/>
    <col min="8709" max="8709" width="11.7109375" style="1" customWidth="1"/>
    <col min="8710" max="8710" width="12.5703125" style="1" customWidth="1"/>
    <col min="8711" max="8711" width="9.140625" style="1"/>
    <col min="8712" max="8712" width="10.5703125" style="1" bestFit="1" customWidth="1"/>
    <col min="8713" max="8715" width="9.140625" style="1"/>
    <col min="8716" max="8716" width="7.140625" style="1" customWidth="1"/>
    <col min="8717" max="8960" width="9.140625" style="1"/>
    <col min="8961" max="8961" width="7.140625" style="1" customWidth="1"/>
    <col min="8962" max="8962" width="39.42578125" style="1" customWidth="1"/>
    <col min="8963" max="8963" width="8.42578125" style="1" customWidth="1"/>
    <col min="8964" max="8964" width="10.85546875" style="1" customWidth="1"/>
    <col min="8965" max="8965" width="11.7109375" style="1" customWidth="1"/>
    <col min="8966" max="8966" width="12.5703125" style="1" customWidth="1"/>
    <col min="8967" max="8967" width="9.140625" style="1"/>
    <col min="8968" max="8968" width="10.5703125" style="1" bestFit="1" customWidth="1"/>
    <col min="8969" max="8971" width="9.140625" style="1"/>
    <col min="8972" max="8972" width="7.140625" style="1" customWidth="1"/>
    <col min="8973" max="9216" width="9.140625" style="1"/>
    <col min="9217" max="9217" width="7.140625" style="1" customWidth="1"/>
    <col min="9218" max="9218" width="39.42578125" style="1" customWidth="1"/>
    <col min="9219" max="9219" width="8.42578125" style="1" customWidth="1"/>
    <col min="9220" max="9220" width="10.85546875" style="1" customWidth="1"/>
    <col min="9221" max="9221" width="11.7109375" style="1" customWidth="1"/>
    <col min="9222" max="9222" width="12.5703125" style="1" customWidth="1"/>
    <col min="9223" max="9223" width="9.140625" style="1"/>
    <col min="9224" max="9224" width="10.5703125" style="1" bestFit="1" customWidth="1"/>
    <col min="9225" max="9227" width="9.140625" style="1"/>
    <col min="9228" max="9228" width="7.140625" style="1" customWidth="1"/>
    <col min="9229" max="9472" width="9.140625" style="1"/>
    <col min="9473" max="9473" width="7.140625" style="1" customWidth="1"/>
    <col min="9474" max="9474" width="39.42578125" style="1" customWidth="1"/>
    <col min="9475" max="9475" width="8.42578125" style="1" customWidth="1"/>
    <col min="9476" max="9476" width="10.85546875" style="1" customWidth="1"/>
    <col min="9477" max="9477" width="11.7109375" style="1" customWidth="1"/>
    <col min="9478" max="9478" width="12.5703125" style="1" customWidth="1"/>
    <col min="9479" max="9479" width="9.140625" style="1"/>
    <col min="9480" max="9480" width="10.5703125" style="1" bestFit="1" customWidth="1"/>
    <col min="9481" max="9483" width="9.140625" style="1"/>
    <col min="9484" max="9484" width="7.140625" style="1" customWidth="1"/>
    <col min="9485" max="9728" width="9.140625" style="1"/>
    <col min="9729" max="9729" width="7.140625" style="1" customWidth="1"/>
    <col min="9730" max="9730" width="39.42578125" style="1" customWidth="1"/>
    <col min="9731" max="9731" width="8.42578125" style="1" customWidth="1"/>
    <col min="9732" max="9732" width="10.85546875" style="1" customWidth="1"/>
    <col min="9733" max="9733" width="11.7109375" style="1" customWidth="1"/>
    <col min="9734" max="9734" width="12.5703125" style="1" customWidth="1"/>
    <col min="9735" max="9735" width="9.140625" style="1"/>
    <col min="9736" max="9736" width="10.5703125" style="1" bestFit="1" customWidth="1"/>
    <col min="9737" max="9739" width="9.140625" style="1"/>
    <col min="9740" max="9740" width="7.140625" style="1" customWidth="1"/>
    <col min="9741" max="9984" width="9.140625" style="1"/>
    <col min="9985" max="9985" width="7.140625" style="1" customWidth="1"/>
    <col min="9986" max="9986" width="39.42578125" style="1" customWidth="1"/>
    <col min="9987" max="9987" width="8.42578125" style="1" customWidth="1"/>
    <col min="9988" max="9988" width="10.85546875" style="1" customWidth="1"/>
    <col min="9989" max="9989" width="11.7109375" style="1" customWidth="1"/>
    <col min="9990" max="9990" width="12.5703125" style="1" customWidth="1"/>
    <col min="9991" max="9991" width="9.140625" style="1"/>
    <col min="9992" max="9992" width="10.5703125" style="1" bestFit="1" customWidth="1"/>
    <col min="9993" max="9995" width="9.140625" style="1"/>
    <col min="9996" max="9996" width="7.140625" style="1" customWidth="1"/>
    <col min="9997" max="10240" width="9.140625" style="1"/>
    <col min="10241" max="10241" width="7.140625" style="1" customWidth="1"/>
    <col min="10242" max="10242" width="39.42578125" style="1" customWidth="1"/>
    <col min="10243" max="10243" width="8.42578125" style="1" customWidth="1"/>
    <col min="10244" max="10244" width="10.85546875" style="1" customWidth="1"/>
    <col min="10245" max="10245" width="11.7109375" style="1" customWidth="1"/>
    <col min="10246" max="10246" width="12.5703125" style="1" customWidth="1"/>
    <col min="10247" max="10247" width="9.140625" style="1"/>
    <col min="10248" max="10248" width="10.5703125" style="1" bestFit="1" customWidth="1"/>
    <col min="10249" max="10251" width="9.140625" style="1"/>
    <col min="10252" max="10252" width="7.140625" style="1" customWidth="1"/>
    <col min="10253" max="10496" width="9.140625" style="1"/>
    <col min="10497" max="10497" width="7.140625" style="1" customWidth="1"/>
    <col min="10498" max="10498" width="39.42578125" style="1" customWidth="1"/>
    <col min="10499" max="10499" width="8.42578125" style="1" customWidth="1"/>
    <col min="10500" max="10500" width="10.85546875" style="1" customWidth="1"/>
    <col min="10501" max="10501" width="11.7109375" style="1" customWidth="1"/>
    <col min="10502" max="10502" width="12.5703125" style="1" customWidth="1"/>
    <col min="10503" max="10503" width="9.140625" style="1"/>
    <col min="10504" max="10504" width="10.5703125" style="1" bestFit="1" customWidth="1"/>
    <col min="10505" max="10507" width="9.140625" style="1"/>
    <col min="10508" max="10508" width="7.140625" style="1" customWidth="1"/>
    <col min="10509" max="10752" width="9.140625" style="1"/>
    <col min="10753" max="10753" width="7.140625" style="1" customWidth="1"/>
    <col min="10754" max="10754" width="39.42578125" style="1" customWidth="1"/>
    <col min="10755" max="10755" width="8.42578125" style="1" customWidth="1"/>
    <col min="10756" max="10756" width="10.85546875" style="1" customWidth="1"/>
    <col min="10757" max="10757" width="11.7109375" style="1" customWidth="1"/>
    <col min="10758" max="10758" width="12.5703125" style="1" customWidth="1"/>
    <col min="10759" max="10759" width="9.140625" style="1"/>
    <col min="10760" max="10760" width="10.5703125" style="1" bestFit="1" customWidth="1"/>
    <col min="10761" max="10763" width="9.140625" style="1"/>
    <col min="10764" max="10764" width="7.140625" style="1" customWidth="1"/>
    <col min="10765" max="11008" width="9.140625" style="1"/>
    <col min="11009" max="11009" width="7.140625" style="1" customWidth="1"/>
    <col min="11010" max="11010" width="39.42578125" style="1" customWidth="1"/>
    <col min="11011" max="11011" width="8.42578125" style="1" customWidth="1"/>
    <col min="11012" max="11012" width="10.85546875" style="1" customWidth="1"/>
    <col min="11013" max="11013" width="11.7109375" style="1" customWidth="1"/>
    <col min="11014" max="11014" width="12.5703125" style="1" customWidth="1"/>
    <col min="11015" max="11015" width="9.140625" style="1"/>
    <col min="11016" max="11016" width="10.5703125" style="1" bestFit="1" customWidth="1"/>
    <col min="11017" max="11019" width="9.140625" style="1"/>
    <col min="11020" max="11020" width="7.140625" style="1" customWidth="1"/>
    <col min="11021" max="11264" width="9.140625" style="1"/>
    <col min="11265" max="11265" width="7.140625" style="1" customWidth="1"/>
    <col min="11266" max="11266" width="39.42578125" style="1" customWidth="1"/>
    <col min="11267" max="11267" width="8.42578125" style="1" customWidth="1"/>
    <col min="11268" max="11268" width="10.85546875" style="1" customWidth="1"/>
    <col min="11269" max="11269" width="11.7109375" style="1" customWidth="1"/>
    <col min="11270" max="11270" width="12.5703125" style="1" customWidth="1"/>
    <col min="11271" max="11271" width="9.140625" style="1"/>
    <col min="11272" max="11272" width="10.5703125" style="1" bestFit="1" customWidth="1"/>
    <col min="11273" max="11275" width="9.140625" style="1"/>
    <col min="11276" max="11276" width="7.140625" style="1" customWidth="1"/>
    <col min="11277" max="11520" width="9.140625" style="1"/>
    <col min="11521" max="11521" width="7.140625" style="1" customWidth="1"/>
    <col min="11522" max="11522" width="39.42578125" style="1" customWidth="1"/>
    <col min="11523" max="11523" width="8.42578125" style="1" customWidth="1"/>
    <col min="11524" max="11524" width="10.85546875" style="1" customWidth="1"/>
    <col min="11525" max="11525" width="11.7109375" style="1" customWidth="1"/>
    <col min="11526" max="11526" width="12.5703125" style="1" customWidth="1"/>
    <col min="11527" max="11527" width="9.140625" style="1"/>
    <col min="11528" max="11528" width="10.5703125" style="1" bestFit="1" customWidth="1"/>
    <col min="11529" max="11531" width="9.140625" style="1"/>
    <col min="11532" max="11532" width="7.140625" style="1" customWidth="1"/>
    <col min="11533" max="11776" width="9.140625" style="1"/>
    <col min="11777" max="11777" width="7.140625" style="1" customWidth="1"/>
    <col min="11778" max="11778" width="39.42578125" style="1" customWidth="1"/>
    <col min="11779" max="11779" width="8.42578125" style="1" customWidth="1"/>
    <col min="11780" max="11780" width="10.85546875" style="1" customWidth="1"/>
    <col min="11781" max="11781" width="11.7109375" style="1" customWidth="1"/>
    <col min="11782" max="11782" width="12.5703125" style="1" customWidth="1"/>
    <col min="11783" max="11783" width="9.140625" style="1"/>
    <col min="11784" max="11784" width="10.5703125" style="1" bestFit="1" customWidth="1"/>
    <col min="11785" max="11787" width="9.140625" style="1"/>
    <col min="11788" max="11788" width="7.140625" style="1" customWidth="1"/>
    <col min="11789" max="12032" width="9.140625" style="1"/>
    <col min="12033" max="12033" width="7.140625" style="1" customWidth="1"/>
    <col min="12034" max="12034" width="39.42578125" style="1" customWidth="1"/>
    <col min="12035" max="12035" width="8.42578125" style="1" customWidth="1"/>
    <col min="12036" max="12036" width="10.85546875" style="1" customWidth="1"/>
    <col min="12037" max="12037" width="11.7109375" style="1" customWidth="1"/>
    <col min="12038" max="12038" width="12.5703125" style="1" customWidth="1"/>
    <col min="12039" max="12039" width="9.140625" style="1"/>
    <col min="12040" max="12040" width="10.5703125" style="1" bestFit="1" customWidth="1"/>
    <col min="12041" max="12043" width="9.140625" style="1"/>
    <col min="12044" max="12044" width="7.140625" style="1" customWidth="1"/>
    <col min="12045" max="12288" width="9.140625" style="1"/>
    <col min="12289" max="12289" width="7.140625" style="1" customWidth="1"/>
    <col min="12290" max="12290" width="39.42578125" style="1" customWidth="1"/>
    <col min="12291" max="12291" width="8.42578125" style="1" customWidth="1"/>
    <col min="12292" max="12292" width="10.85546875" style="1" customWidth="1"/>
    <col min="12293" max="12293" width="11.7109375" style="1" customWidth="1"/>
    <col min="12294" max="12294" width="12.5703125" style="1" customWidth="1"/>
    <col min="12295" max="12295" width="9.140625" style="1"/>
    <col min="12296" max="12296" width="10.5703125" style="1" bestFit="1" customWidth="1"/>
    <col min="12297" max="12299" width="9.140625" style="1"/>
    <col min="12300" max="12300" width="7.140625" style="1" customWidth="1"/>
    <col min="12301" max="12544" width="9.140625" style="1"/>
    <col min="12545" max="12545" width="7.140625" style="1" customWidth="1"/>
    <col min="12546" max="12546" width="39.42578125" style="1" customWidth="1"/>
    <col min="12547" max="12547" width="8.42578125" style="1" customWidth="1"/>
    <col min="12548" max="12548" width="10.85546875" style="1" customWidth="1"/>
    <col min="12549" max="12549" width="11.7109375" style="1" customWidth="1"/>
    <col min="12550" max="12550" width="12.5703125" style="1" customWidth="1"/>
    <col min="12551" max="12551" width="9.140625" style="1"/>
    <col min="12552" max="12552" width="10.5703125" style="1" bestFit="1" customWidth="1"/>
    <col min="12553" max="12555" width="9.140625" style="1"/>
    <col min="12556" max="12556" width="7.140625" style="1" customWidth="1"/>
    <col min="12557" max="12800" width="9.140625" style="1"/>
    <col min="12801" max="12801" width="7.140625" style="1" customWidth="1"/>
    <col min="12802" max="12802" width="39.42578125" style="1" customWidth="1"/>
    <col min="12803" max="12803" width="8.42578125" style="1" customWidth="1"/>
    <col min="12804" max="12804" width="10.85546875" style="1" customWidth="1"/>
    <col min="12805" max="12805" width="11.7109375" style="1" customWidth="1"/>
    <col min="12806" max="12806" width="12.5703125" style="1" customWidth="1"/>
    <col min="12807" max="12807" width="9.140625" style="1"/>
    <col min="12808" max="12808" width="10.5703125" style="1" bestFit="1" customWidth="1"/>
    <col min="12809" max="12811" width="9.140625" style="1"/>
    <col min="12812" max="12812" width="7.140625" style="1" customWidth="1"/>
    <col min="12813" max="13056" width="9.140625" style="1"/>
    <col min="13057" max="13057" width="7.140625" style="1" customWidth="1"/>
    <col min="13058" max="13058" width="39.42578125" style="1" customWidth="1"/>
    <col min="13059" max="13059" width="8.42578125" style="1" customWidth="1"/>
    <col min="13060" max="13060" width="10.85546875" style="1" customWidth="1"/>
    <col min="13061" max="13061" width="11.7109375" style="1" customWidth="1"/>
    <col min="13062" max="13062" width="12.5703125" style="1" customWidth="1"/>
    <col min="13063" max="13063" width="9.140625" style="1"/>
    <col min="13064" max="13064" width="10.5703125" style="1" bestFit="1" customWidth="1"/>
    <col min="13065" max="13067" width="9.140625" style="1"/>
    <col min="13068" max="13068" width="7.140625" style="1" customWidth="1"/>
    <col min="13069" max="13312" width="9.140625" style="1"/>
    <col min="13313" max="13313" width="7.140625" style="1" customWidth="1"/>
    <col min="13314" max="13314" width="39.42578125" style="1" customWidth="1"/>
    <col min="13315" max="13315" width="8.42578125" style="1" customWidth="1"/>
    <col min="13316" max="13316" width="10.85546875" style="1" customWidth="1"/>
    <col min="13317" max="13317" width="11.7109375" style="1" customWidth="1"/>
    <col min="13318" max="13318" width="12.5703125" style="1" customWidth="1"/>
    <col min="13319" max="13319" width="9.140625" style="1"/>
    <col min="13320" max="13320" width="10.5703125" style="1" bestFit="1" customWidth="1"/>
    <col min="13321" max="13323" width="9.140625" style="1"/>
    <col min="13324" max="13324" width="7.140625" style="1" customWidth="1"/>
    <col min="13325" max="13568" width="9.140625" style="1"/>
    <col min="13569" max="13569" width="7.140625" style="1" customWidth="1"/>
    <col min="13570" max="13570" width="39.42578125" style="1" customWidth="1"/>
    <col min="13571" max="13571" width="8.42578125" style="1" customWidth="1"/>
    <col min="13572" max="13572" width="10.85546875" style="1" customWidth="1"/>
    <col min="13573" max="13573" width="11.7109375" style="1" customWidth="1"/>
    <col min="13574" max="13574" width="12.5703125" style="1" customWidth="1"/>
    <col min="13575" max="13575" width="9.140625" style="1"/>
    <col min="13576" max="13576" width="10.5703125" style="1" bestFit="1" customWidth="1"/>
    <col min="13577" max="13579" width="9.140625" style="1"/>
    <col min="13580" max="13580" width="7.140625" style="1" customWidth="1"/>
    <col min="13581" max="13824" width="9.140625" style="1"/>
    <col min="13825" max="13825" width="7.140625" style="1" customWidth="1"/>
    <col min="13826" max="13826" width="39.42578125" style="1" customWidth="1"/>
    <col min="13827" max="13827" width="8.42578125" style="1" customWidth="1"/>
    <col min="13828" max="13828" width="10.85546875" style="1" customWidth="1"/>
    <col min="13829" max="13829" width="11.7109375" style="1" customWidth="1"/>
    <col min="13830" max="13830" width="12.5703125" style="1" customWidth="1"/>
    <col min="13831" max="13831" width="9.140625" style="1"/>
    <col min="13832" max="13832" width="10.5703125" style="1" bestFit="1" customWidth="1"/>
    <col min="13833" max="13835" width="9.140625" style="1"/>
    <col min="13836" max="13836" width="7.140625" style="1" customWidth="1"/>
    <col min="13837" max="14080" width="9.140625" style="1"/>
    <col min="14081" max="14081" width="7.140625" style="1" customWidth="1"/>
    <col min="14082" max="14082" width="39.42578125" style="1" customWidth="1"/>
    <col min="14083" max="14083" width="8.42578125" style="1" customWidth="1"/>
    <col min="14084" max="14084" width="10.85546875" style="1" customWidth="1"/>
    <col min="14085" max="14085" width="11.7109375" style="1" customWidth="1"/>
    <col min="14086" max="14086" width="12.5703125" style="1" customWidth="1"/>
    <col min="14087" max="14087" width="9.140625" style="1"/>
    <col min="14088" max="14088" width="10.5703125" style="1" bestFit="1" customWidth="1"/>
    <col min="14089" max="14091" width="9.140625" style="1"/>
    <col min="14092" max="14092" width="7.140625" style="1" customWidth="1"/>
    <col min="14093" max="14336" width="9.140625" style="1"/>
    <col min="14337" max="14337" width="7.140625" style="1" customWidth="1"/>
    <col min="14338" max="14338" width="39.42578125" style="1" customWidth="1"/>
    <col min="14339" max="14339" width="8.42578125" style="1" customWidth="1"/>
    <col min="14340" max="14340" width="10.85546875" style="1" customWidth="1"/>
    <col min="14341" max="14341" width="11.7109375" style="1" customWidth="1"/>
    <col min="14342" max="14342" width="12.5703125" style="1" customWidth="1"/>
    <col min="14343" max="14343" width="9.140625" style="1"/>
    <col min="14344" max="14344" width="10.5703125" style="1" bestFit="1" customWidth="1"/>
    <col min="14345" max="14347" width="9.140625" style="1"/>
    <col min="14348" max="14348" width="7.140625" style="1" customWidth="1"/>
    <col min="14349" max="14592" width="9.140625" style="1"/>
    <col min="14593" max="14593" width="7.140625" style="1" customWidth="1"/>
    <col min="14594" max="14594" width="39.42578125" style="1" customWidth="1"/>
    <col min="14595" max="14595" width="8.42578125" style="1" customWidth="1"/>
    <col min="14596" max="14596" width="10.85546875" style="1" customWidth="1"/>
    <col min="14597" max="14597" width="11.7109375" style="1" customWidth="1"/>
    <col min="14598" max="14598" width="12.5703125" style="1" customWidth="1"/>
    <col min="14599" max="14599" width="9.140625" style="1"/>
    <col min="14600" max="14600" width="10.5703125" style="1" bestFit="1" customWidth="1"/>
    <col min="14601" max="14603" width="9.140625" style="1"/>
    <col min="14604" max="14604" width="7.140625" style="1" customWidth="1"/>
    <col min="14605" max="14848" width="9.140625" style="1"/>
    <col min="14849" max="14849" width="7.140625" style="1" customWidth="1"/>
    <col min="14850" max="14850" width="39.42578125" style="1" customWidth="1"/>
    <col min="14851" max="14851" width="8.42578125" style="1" customWidth="1"/>
    <col min="14852" max="14852" width="10.85546875" style="1" customWidth="1"/>
    <col min="14853" max="14853" width="11.7109375" style="1" customWidth="1"/>
    <col min="14854" max="14854" width="12.5703125" style="1" customWidth="1"/>
    <col min="14855" max="14855" width="9.140625" style="1"/>
    <col min="14856" max="14856" width="10.5703125" style="1" bestFit="1" customWidth="1"/>
    <col min="14857" max="14859" width="9.140625" style="1"/>
    <col min="14860" max="14860" width="7.140625" style="1" customWidth="1"/>
    <col min="14861" max="15104" width="9.140625" style="1"/>
    <col min="15105" max="15105" width="7.140625" style="1" customWidth="1"/>
    <col min="15106" max="15106" width="39.42578125" style="1" customWidth="1"/>
    <col min="15107" max="15107" width="8.42578125" style="1" customWidth="1"/>
    <col min="15108" max="15108" width="10.85546875" style="1" customWidth="1"/>
    <col min="15109" max="15109" width="11.7109375" style="1" customWidth="1"/>
    <col min="15110" max="15110" width="12.5703125" style="1" customWidth="1"/>
    <col min="15111" max="15111" width="9.140625" style="1"/>
    <col min="15112" max="15112" width="10.5703125" style="1" bestFit="1" customWidth="1"/>
    <col min="15113" max="15115" width="9.140625" style="1"/>
    <col min="15116" max="15116" width="7.140625" style="1" customWidth="1"/>
    <col min="15117" max="15360" width="9.140625" style="1"/>
    <col min="15361" max="15361" width="7.140625" style="1" customWidth="1"/>
    <col min="15362" max="15362" width="39.42578125" style="1" customWidth="1"/>
    <col min="15363" max="15363" width="8.42578125" style="1" customWidth="1"/>
    <col min="15364" max="15364" width="10.85546875" style="1" customWidth="1"/>
    <col min="15365" max="15365" width="11.7109375" style="1" customWidth="1"/>
    <col min="15366" max="15366" width="12.5703125" style="1" customWidth="1"/>
    <col min="15367" max="15367" width="9.140625" style="1"/>
    <col min="15368" max="15368" width="10.5703125" style="1" bestFit="1" customWidth="1"/>
    <col min="15369" max="15371" width="9.140625" style="1"/>
    <col min="15372" max="15372" width="7.140625" style="1" customWidth="1"/>
    <col min="15373" max="15616" width="9.140625" style="1"/>
    <col min="15617" max="15617" width="7.140625" style="1" customWidth="1"/>
    <col min="15618" max="15618" width="39.42578125" style="1" customWidth="1"/>
    <col min="15619" max="15619" width="8.42578125" style="1" customWidth="1"/>
    <col min="15620" max="15620" width="10.85546875" style="1" customWidth="1"/>
    <col min="15621" max="15621" width="11.7109375" style="1" customWidth="1"/>
    <col min="15622" max="15622" width="12.5703125" style="1" customWidth="1"/>
    <col min="15623" max="15623" width="9.140625" style="1"/>
    <col min="15624" max="15624" width="10.5703125" style="1" bestFit="1" customWidth="1"/>
    <col min="15625" max="15627" width="9.140625" style="1"/>
    <col min="15628" max="15628" width="7.140625" style="1" customWidth="1"/>
    <col min="15629" max="15872" width="9.140625" style="1"/>
    <col min="15873" max="15873" width="7.140625" style="1" customWidth="1"/>
    <col min="15874" max="15874" width="39.42578125" style="1" customWidth="1"/>
    <col min="15875" max="15875" width="8.42578125" style="1" customWidth="1"/>
    <col min="15876" max="15876" width="10.85546875" style="1" customWidth="1"/>
    <col min="15877" max="15877" width="11.7109375" style="1" customWidth="1"/>
    <col min="15878" max="15878" width="12.5703125" style="1" customWidth="1"/>
    <col min="15879" max="15879" width="9.140625" style="1"/>
    <col min="15880" max="15880" width="10.5703125" style="1" bestFit="1" customWidth="1"/>
    <col min="15881" max="15883" width="9.140625" style="1"/>
    <col min="15884" max="15884" width="7.140625" style="1" customWidth="1"/>
    <col min="15885" max="16128" width="9.140625" style="1"/>
    <col min="16129" max="16129" width="7.140625" style="1" customWidth="1"/>
    <col min="16130" max="16130" width="39.42578125" style="1" customWidth="1"/>
    <col min="16131" max="16131" width="8.42578125" style="1" customWidth="1"/>
    <col min="16132" max="16132" width="10.85546875" style="1" customWidth="1"/>
    <col min="16133" max="16133" width="11.7109375" style="1" customWidth="1"/>
    <col min="16134" max="16134" width="12.5703125" style="1" customWidth="1"/>
    <col min="16135" max="16135" width="9.140625" style="1"/>
    <col min="16136" max="16136" width="10.5703125" style="1" bestFit="1" customWidth="1"/>
    <col min="16137" max="16139" width="9.140625" style="1"/>
    <col min="16140" max="16140" width="7.140625" style="1" customWidth="1"/>
    <col min="16141" max="16384" width="9.140625" style="1"/>
  </cols>
  <sheetData>
    <row r="1" spans="1:6">
      <c r="A1" s="78" t="s">
        <v>381</v>
      </c>
      <c r="B1" s="78" t="s">
        <v>382</v>
      </c>
    </row>
    <row r="2" spans="1:6">
      <c r="A2" s="78"/>
      <c r="B2" s="78"/>
    </row>
    <row r="3" spans="1:6" s="95" customFormat="1" ht="15">
      <c r="A3" s="110" t="s">
        <v>383</v>
      </c>
      <c r="B3" s="164"/>
      <c r="C3" s="112"/>
      <c r="D3" s="113"/>
      <c r="E3" s="112"/>
      <c r="F3" s="114"/>
    </row>
    <row r="4" spans="1:6" s="165" customFormat="1" ht="27" customHeight="1">
      <c r="A4" s="768" t="s">
        <v>384</v>
      </c>
      <c r="B4" s="769"/>
      <c r="C4" s="769"/>
      <c r="D4" s="769"/>
      <c r="E4" s="769"/>
      <c r="F4" s="770"/>
    </row>
    <row r="5" spans="1:6" s="165" customFormat="1" ht="28.5" customHeight="1">
      <c r="A5" s="771" t="s">
        <v>385</v>
      </c>
      <c r="B5" s="766"/>
      <c r="C5" s="766"/>
      <c r="D5" s="766"/>
      <c r="E5" s="766"/>
      <c r="F5" s="767"/>
    </row>
    <row r="6" spans="1:6" s="165" customFormat="1" ht="42.75" customHeight="1">
      <c r="A6" s="771" t="s">
        <v>386</v>
      </c>
      <c r="B6" s="766"/>
      <c r="C6" s="766"/>
      <c r="D6" s="766"/>
      <c r="E6" s="766"/>
      <c r="F6" s="767"/>
    </row>
    <row r="7" spans="1:6" s="166" customFormat="1" ht="27" customHeight="1">
      <c r="A7" s="772" t="s">
        <v>387</v>
      </c>
      <c r="B7" s="773"/>
      <c r="C7" s="773"/>
      <c r="D7" s="773"/>
      <c r="E7" s="773"/>
      <c r="F7" s="774"/>
    </row>
    <row r="8" spans="1:6" ht="13.5" customHeight="1">
      <c r="A8" s="78"/>
      <c r="B8" s="78"/>
    </row>
    <row r="9" spans="1:6" ht="12" customHeight="1">
      <c r="A9" s="78"/>
      <c r="B9" s="78"/>
    </row>
    <row r="10" spans="1:6" s="24" customFormat="1" ht="17.25" thickBot="1">
      <c r="A10" s="80"/>
      <c r="B10" s="80" t="s">
        <v>108</v>
      </c>
      <c r="C10" s="101" t="s">
        <v>211</v>
      </c>
      <c r="D10" s="101" t="s">
        <v>109</v>
      </c>
      <c r="E10" s="101" t="s">
        <v>110</v>
      </c>
      <c r="F10" s="101" t="s">
        <v>111</v>
      </c>
    </row>
    <row r="11" spans="1:6" ht="17.25" thickTop="1"/>
    <row r="12" spans="1:6" ht="132" customHeight="1">
      <c r="A12" s="167" t="s">
        <v>388</v>
      </c>
      <c r="B12" s="46" t="s">
        <v>847</v>
      </c>
      <c r="C12" s="84" t="s">
        <v>113</v>
      </c>
      <c r="D12" s="85">
        <v>1830</v>
      </c>
      <c r="E12" s="832">
        <v>0</v>
      </c>
      <c r="F12" s="86">
        <f>E12*D12</f>
        <v>0</v>
      </c>
    </row>
    <row r="13" spans="1:6">
      <c r="B13" s="88"/>
      <c r="C13" s="87"/>
      <c r="D13" s="87"/>
      <c r="E13" s="843"/>
      <c r="F13" s="87"/>
    </row>
    <row r="14" spans="1:6" ht="70.5" customHeight="1">
      <c r="A14" s="167" t="s">
        <v>390</v>
      </c>
      <c r="B14" s="46" t="s">
        <v>391</v>
      </c>
      <c r="C14" s="84" t="s">
        <v>113</v>
      </c>
      <c r="D14" s="85">
        <v>1830</v>
      </c>
      <c r="E14" s="832">
        <v>0</v>
      </c>
      <c r="F14" s="86">
        <f>E14*D14</f>
        <v>0</v>
      </c>
    </row>
    <row r="15" spans="1:6">
      <c r="E15" s="838"/>
    </row>
    <row r="16" spans="1:6" s="87" customFormat="1" ht="63.75">
      <c r="A16" s="167" t="s">
        <v>392</v>
      </c>
      <c r="B16" s="46" t="s">
        <v>848</v>
      </c>
      <c r="C16" s="84" t="s">
        <v>113</v>
      </c>
      <c r="D16" s="85">
        <v>721.37</v>
      </c>
      <c r="E16" s="832">
        <v>0</v>
      </c>
      <c r="F16" s="86">
        <f>E16*D16</f>
        <v>0</v>
      </c>
    </row>
    <row r="17" spans="1:6" s="87" customFormat="1" ht="153">
      <c r="A17" s="167"/>
      <c r="B17" s="161" t="s">
        <v>849</v>
      </c>
      <c r="C17" s="84"/>
      <c r="D17" s="85"/>
      <c r="E17" s="832"/>
      <c r="F17" s="86"/>
    </row>
    <row r="18" spans="1:6" s="87" customFormat="1" ht="12.75">
      <c r="A18" s="167"/>
      <c r="B18" s="43"/>
      <c r="C18" s="102"/>
      <c r="D18" s="103"/>
      <c r="E18" s="840"/>
      <c r="F18" s="105"/>
    </row>
    <row r="19" spans="1:6" s="87" customFormat="1" ht="63.75">
      <c r="A19" s="167" t="s">
        <v>402</v>
      </c>
      <c r="B19" s="46" t="s">
        <v>850</v>
      </c>
      <c r="C19" s="84" t="s">
        <v>113</v>
      </c>
      <c r="D19" s="85">
        <v>879.85</v>
      </c>
      <c r="E19" s="832">
        <v>0</v>
      </c>
      <c r="F19" s="86">
        <f>E19*D19</f>
        <v>0</v>
      </c>
    </row>
    <row r="20" spans="1:6" s="87" customFormat="1" ht="153">
      <c r="A20" s="167"/>
      <c r="B20" s="161" t="s">
        <v>851</v>
      </c>
      <c r="C20" s="102"/>
      <c r="D20" s="103"/>
      <c r="E20" s="840"/>
      <c r="F20" s="105"/>
    </row>
    <row r="21" spans="1:6" s="87" customFormat="1" ht="12.75">
      <c r="A21" s="169"/>
      <c r="B21" s="43"/>
      <c r="C21" s="102"/>
      <c r="D21" s="103"/>
      <c r="E21" s="840"/>
      <c r="F21" s="105"/>
    </row>
    <row r="22" spans="1:6" s="87" customFormat="1" ht="166.5">
      <c r="A22" s="167" t="s">
        <v>405</v>
      </c>
      <c r="B22" s="46" t="s">
        <v>852</v>
      </c>
      <c r="C22" s="84" t="s">
        <v>116</v>
      </c>
      <c r="D22" s="85">
        <v>254.6</v>
      </c>
      <c r="E22" s="832">
        <v>0</v>
      </c>
      <c r="F22" s="86">
        <f>E22*D22</f>
        <v>0</v>
      </c>
    </row>
    <row r="23" spans="1:6" s="87" customFormat="1" ht="12.75">
      <c r="A23" s="169"/>
      <c r="B23" s="43"/>
      <c r="C23" s="102"/>
      <c r="D23" s="103"/>
      <c r="E23" s="840"/>
      <c r="F23" s="105"/>
    </row>
    <row r="24" spans="1:6" s="87" customFormat="1" ht="25.5">
      <c r="A24" s="167" t="s">
        <v>410</v>
      </c>
      <c r="B24" s="43" t="s">
        <v>406</v>
      </c>
      <c r="C24" s="84" t="s">
        <v>113</v>
      </c>
      <c r="D24" s="85">
        <v>30</v>
      </c>
      <c r="E24" s="832">
        <v>0</v>
      </c>
      <c r="F24" s="86">
        <f>E24*D24</f>
        <v>0</v>
      </c>
    </row>
    <row r="25" spans="1:6" s="87" customFormat="1" ht="18" customHeight="1">
      <c r="A25" s="167"/>
      <c r="B25" s="168" t="s">
        <v>407</v>
      </c>
      <c r="C25" s="102"/>
      <c r="D25" s="103"/>
      <c r="E25" s="840"/>
      <c r="F25" s="105"/>
    </row>
    <row r="26" spans="1:6" s="87" customFormat="1" ht="16.5" customHeight="1">
      <c r="A26" s="167"/>
      <c r="B26" s="43" t="s">
        <v>396</v>
      </c>
      <c r="C26" s="102"/>
      <c r="D26" s="103"/>
      <c r="E26" s="840"/>
      <c r="F26" s="105"/>
    </row>
    <row r="27" spans="1:6" s="87" customFormat="1" ht="25.5">
      <c r="A27" s="169"/>
      <c r="B27" s="222" t="s">
        <v>853</v>
      </c>
      <c r="C27" s="102"/>
      <c r="D27" s="103"/>
      <c r="E27" s="840"/>
      <c r="F27" s="105"/>
    </row>
    <row r="28" spans="1:6" s="87" customFormat="1" ht="18" customHeight="1">
      <c r="A28" s="169"/>
      <c r="B28" s="43" t="s">
        <v>398</v>
      </c>
      <c r="C28" s="102"/>
      <c r="D28" s="103"/>
      <c r="E28" s="840"/>
      <c r="F28" s="105"/>
    </row>
    <row r="29" spans="1:6" s="87" customFormat="1" ht="18" customHeight="1">
      <c r="A29" s="169"/>
      <c r="B29" s="43" t="s">
        <v>400</v>
      </c>
      <c r="C29" s="102"/>
      <c r="D29" s="103"/>
      <c r="E29" s="840"/>
      <c r="F29" s="105"/>
    </row>
    <row r="30" spans="1:6" s="87" customFormat="1" ht="51">
      <c r="A30" s="169"/>
      <c r="B30" s="43" t="s">
        <v>854</v>
      </c>
      <c r="C30" s="102"/>
      <c r="D30" s="103"/>
      <c r="E30" s="840"/>
      <c r="F30" s="105"/>
    </row>
    <row r="31" spans="1:6" s="87" customFormat="1" ht="12.75">
      <c r="A31" s="169"/>
      <c r="B31" s="43"/>
      <c r="C31" s="102"/>
      <c r="D31" s="103"/>
      <c r="E31" s="840"/>
      <c r="F31" s="105"/>
    </row>
    <row r="32" spans="1:6" s="87" customFormat="1" ht="51">
      <c r="A32" s="167" t="s">
        <v>2236</v>
      </c>
      <c r="B32" s="43" t="s">
        <v>855</v>
      </c>
      <c r="C32" s="84" t="s">
        <v>113</v>
      </c>
      <c r="D32" s="85">
        <v>48.31</v>
      </c>
      <c r="E32" s="832">
        <v>0</v>
      </c>
      <c r="F32" s="86">
        <f>E32*D32</f>
        <v>0</v>
      </c>
    </row>
    <row r="33" spans="1:6" s="87" customFormat="1" ht="13.5">
      <c r="A33" s="169"/>
      <c r="B33" s="223" t="s">
        <v>856</v>
      </c>
      <c r="C33" s="102"/>
      <c r="D33" s="103"/>
      <c r="E33" s="840"/>
      <c r="F33" s="105"/>
    </row>
    <row r="34" spans="1:6" s="87" customFormat="1" ht="12.75">
      <c r="A34" s="169"/>
      <c r="B34" s="168" t="s">
        <v>395</v>
      </c>
      <c r="C34" s="102"/>
      <c r="D34" s="103"/>
      <c r="E34" s="840"/>
      <c r="F34" s="105"/>
    </row>
    <row r="35" spans="1:6" s="87" customFormat="1" ht="12.75">
      <c r="A35" s="169"/>
      <c r="B35" s="224" t="s">
        <v>396</v>
      </c>
      <c r="C35" s="102"/>
      <c r="D35" s="103"/>
      <c r="E35" s="840"/>
      <c r="F35" s="105"/>
    </row>
    <row r="36" spans="1:6" s="87" customFormat="1" ht="63.75">
      <c r="A36" s="169"/>
      <c r="B36" s="225" t="s">
        <v>857</v>
      </c>
      <c r="C36" s="102"/>
      <c r="D36" s="103"/>
      <c r="E36" s="840"/>
      <c r="F36" s="105"/>
    </row>
    <row r="37" spans="1:6" s="87" customFormat="1" ht="12.75">
      <c r="A37" s="169"/>
      <c r="B37" s="224" t="s">
        <v>398</v>
      </c>
      <c r="C37" s="102"/>
      <c r="D37" s="103"/>
      <c r="E37" s="840"/>
      <c r="F37" s="105"/>
    </row>
    <row r="38" spans="1:6" s="87" customFormat="1" ht="12.75">
      <c r="A38" s="169"/>
      <c r="B38" s="224" t="s">
        <v>399</v>
      </c>
      <c r="C38" s="102"/>
      <c r="D38" s="103"/>
      <c r="E38" s="840"/>
      <c r="F38" s="105"/>
    </row>
    <row r="39" spans="1:6" s="87" customFormat="1" ht="12.75">
      <c r="A39" s="169"/>
      <c r="B39" s="224" t="s">
        <v>400</v>
      </c>
      <c r="C39" s="102"/>
      <c r="D39" s="103"/>
      <c r="E39" s="840"/>
      <c r="F39" s="105"/>
    </row>
    <row r="40" spans="1:6" s="87" customFormat="1" ht="12.75">
      <c r="A40" s="169"/>
      <c r="B40" s="224" t="s">
        <v>858</v>
      </c>
      <c r="C40" s="102"/>
      <c r="D40" s="103"/>
      <c r="E40" s="840"/>
      <c r="F40" s="105"/>
    </row>
    <row r="41" spans="1:6" s="87" customFormat="1" ht="63.75">
      <c r="A41" s="169"/>
      <c r="B41" s="43" t="s">
        <v>859</v>
      </c>
      <c r="E41" s="843"/>
    </row>
    <row r="42" spans="1:6" s="87" customFormat="1" ht="12.75">
      <c r="A42" s="169"/>
      <c r="B42" s="43"/>
      <c r="C42" s="102"/>
      <c r="D42" s="103"/>
      <c r="E42" s="840"/>
      <c r="F42" s="105"/>
    </row>
    <row r="43" spans="1:6" s="87" customFormat="1" ht="89.25">
      <c r="A43" s="167" t="s">
        <v>2237</v>
      </c>
      <c r="B43" s="46" t="s">
        <v>860</v>
      </c>
      <c r="C43" s="84" t="s">
        <v>128</v>
      </c>
      <c r="D43" s="85">
        <v>1</v>
      </c>
      <c r="E43" s="832">
        <v>0</v>
      </c>
      <c r="F43" s="86">
        <f>E43*D43</f>
        <v>0</v>
      </c>
    </row>
    <row r="44" spans="1:6" s="87" customFormat="1" ht="12.75">
      <c r="A44" s="167"/>
      <c r="B44" s="46"/>
      <c r="C44" s="84"/>
      <c r="D44" s="85"/>
      <c r="E44" s="832"/>
      <c r="F44" s="86"/>
    </row>
    <row r="45" spans="1:6" s="87" customFormat="1" ht="25.5">
      <c r="A45" s="167" t="s">
        <v>2238</v>
      </c>
      <c r="B45" s="43" t="s">
        <v>411</v>
      </c>
      <c r="C45" s="84" t="s">
        <v>113</v>
      </c>
      <c r="D45" s="85">
        <v>41.16</v>
      </c>
      <c r="E45" s="832">
        <v>0</v>
      </c>
      <c r="F45" s="86">
        <f>E45*D45</f>
        <v>0</v>
      </c>
    </row>
    <row r="46" spans="1:6" s="87" customFormat="1" ht="24" customHeight="1" thickBot="1">
      <c r="A46" s="167"/>
      <c r="B46" s="43"/>
      <c r="C46" s="84"/>
      <c r="D46" s="170"/>
      <c r="E46" s="832"/>
      <c r="F46" s="86"/>
    </row>
    <row r="47" spans="1:6" s="24" customFormat="1" ht="17.25" thickBot="1">
      <c r="A47" s="90"/>
      <c r="B47" s="91" t="s">
        <v>412</v>
      </c>
      <c r="C47" s="106"/>
      <c r="D47" s="107"/>
      <c r="E47" s="108"/>
      <c r="F47" s="108">
        <f>SUM(F11:F46)</f>
        <v>0</v>
      </c>
    </row>
    <row r="48" spans="1:6" ht="17.25" thickTop="1">
      <c r="A48" s="171"/>
      <c r="B48" s="172"/>
      <c r="C48" s="75"/>
      <c r="D48" s="173"/>
      <c r="E48" s="174"/>
      <c r="F48" s="174"/>
    </row>
    <row r="49" spans="1:6">
      <c r="A49" s="171"/>
      <c r="B49" s="172"/>
      <c r="C49" s="75"/>
      <c r="D49" s="173"/>
      <c r="E49" s="174"/>
      <c r="F49" s="174"/>
    </row>
  </sheetData>
  <sheetProtection algorithmName="SHA-512" hashValue="WB8z4Ic53QGwpZX25X3NqsOK4/a6WcDn42tKLVQ5aL4NSizZnrimoxsRwYhEtbbqVI6cl+hvwU208pYaLIBZmA==" saltValue="i2Dt42U1YFmwf6GOwGCTrQ==" spinCount="100000" sheet="1"/>
  <mergeCells count="4">
    <mergeCell ref="A4:F4"/>
    <mergeCell ref="A5:F5"/>
    <mergeCell ref="A6:F6"/>
    <mergeCell ref="A7:F7"/>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A/5.0 FASADERSKA DELA</oddHeader>
    <oddFooter>&amp;LNOVOGRADNJA&amp;R&amp;P</oddFooter>
  </headerFooter>
  <colBreaks count="1" manualBreakCount="1">
    <brk id="8"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0CB37-E808-4C39-AACB-27C2E6F2CB4A}">
  <sheetPr>
    <tabColor rgb="FF00B0F0"/>
  </sheetPr>
  <dimension ref="A1:J58"/>
  <sheetViews>
    <sheetView view="pageBreakPreview" zoomScaleSheetLayoutView="100" workbookViewId="0">
      <selection activeCell="B25" sqref="B25"/>
    </sheetView>
  </sheetViews>
  <sheetFormatPr defaultRowHeight="16.5"/>
  <cols>
    <col min="1" max="1" width="7.140625" style="48" customWidth="1"/>
    <col min="2" max="2" width="39.42578125" style="48" customWidth="1"/>
    <col min="3" max="3" width="8.28515625" style="1" customWidth="1"/>
    <col min="4" max="4" width="9.7109375" style="1" customWidth="1"/>
    <col min="5" max="5" width="12.42578125" style="1" customWidth="1"/>
    <col min="6" max="6" width="13.285156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10" s="178" customFormat="1" ht="18.75" thickBot="1">
      <c r="A1" s="175" t="s">
        <v>413</v>
      </c>
      <c r="B1" s="175" t="s">
        <v>52</v>
      </c>
      <c r="C1" s="177"/>
      <c r="D1" s="177"/>
      <c r="E1" s="177"/>
      <c r="F1" s="177"/>
    </row>
    <row r="2" spans="1:10" ht="17.25" thickTop="1"/>
    <row r="5" spans="1:10">
      <c r="A5" s="78" t="s">
        <v>414</v>
      </c>
      <c r="B5" s="78" t="s">
        <v>415</v>
      </c>
    </row>
    <row r="6" spans="1:10">
      <c r="A6" s="78"/>
      <c r="B6" s="78"/>
    </row>
    <row r="7" spans="1:10" s="95" customFormat="1" ht="15">
      <c r="A7" s="110" t="s">
        <v>416</v>
      </c>
      <c r="B7" s="164"/>
      <c r="C7" s="112"/>
      <c r="D7" s="113"/>
      <c r="E7" s="112"/>
      <c r="F7" s="114"/>
    </row>
    <row r="8" spans="1:10" s="179" customFormat="1" ht="16.5" customHeight="1">
      <c r="A8" s="746" t="s">
        <v>417</v>
      </c>
      <c r="B8" s="747"/>
      <c r="C8" s="747"/>
      <c r="D8" s="747"/>
      <c r="E8" s="747"/>
      <c r="F8" s="748"/>
    </row>
    <row r="9" spans="1:10" s="179" customFormat="1" ht="12.75" customHeight="1">
      <c r="A9" s="776" t="s">
        <v>418</v>
      </c>
      <c r="B9" s="777"/>
      <c r="C9" s="777"/>
      <c r="D9" s="777"/>
      <c r="E9" s="777"/>
      <c r="F9" s="778"/>
    </row>
    <row r="10" spans="1:10" s="179" customFormat="1" ht="15" customHeight="1">
      <c r="A10" s="776" t="s">
        <v>419</v>
      </c>
      <c r="B10" s="777"/>
      <c r="C10" s="777"/>
      <c r="D10" s="777"/>
      <c r="E10" s="777"/>
      <c r="F10" s="778"/>
    </row>
    <row r="11" spans="1:10" s="179" customFormat="1" ht="27" customHeight="1">
      <c r="A11" s="776" t="s">
        <v>420</v>
      </c>
      <c r="B11" s="777"/>
      <c r="C11" s="777"/>
      <c r="D11" s="777"/>
      <c r="E11" s="777"/>
      <c r="F11" s="778"/>
    </row>
    <row r="12" spans="1:10" s="179" customFormat="1" ht="13.5">
      <c r="A12" s="776" t="s">
        <v>421</v>
      </c>
      <c r="B12" s="777"/>
      <c r="C12" s="777"/>
      <c r="D12" s="777"/>
      <c r="E12" s="777"/>
      <c r="F12" s="778"/>
    </row>
    <row r="13" spans="1:10" s="179" customFormat="1" ht="15.75" customHeight="1">
      <c r="A13" s="779" t="s">
        <v>422</v>
      </c>
      <c r="B13" s="780"/>
      <c r="C13" s="780"/>
      <c r="D13" s="780"/>
      <c r="E13" s="780"/>
      <c r="F13" s="781"/>
    </row>
    <row r="14" spans="1:10" s="95" customFormat="1" ht="15">
      <c r="A14" s="180" t="s">
        <v>423</v>
      </c>
      <c r="B14" s="196"/>
      <c r="C14" s="182"/>
      <c r="D14" s="183"/>
      <c r="E14" s="182"/>
      <c r="F14" s="184"/>
    </row>
    <row r="15" spans="1:10" s="186" customFormat="1" ht="14.25" customHeight="1">
      <c r="A15" s="746" t="s">
        <v>424</v>
      </c>
      <c r="B15" s="747"/>
      <c r="C15" s="747"/>
      <c r="D15" s="747"/>
      <c r="E15" s="747"/>
      <c r="F15" s="748"/>
      <c r="G15" s="185"/>
      <c r="H15" s="185"/>
      <c r="I15" s="185"/>
      <c r="J15" s="185"/>
    </row>
    <row r="16" spans="1:10" s="186" customFormat="1" ht="39" customHeight="1">
      <c r="A16" s="749" t="s">
        <v>425</v>
      </c>
      <c r="B16" s="750"/>
      <c r="C16" s="750"/>
      <c r="D16" s="750"/>
      <c r="E16" s="750"/>
      <c r="F16" s="751"/>
      <c r="G16" s="185"/>
      <c r="H16" s="185"/>
      <c r="I16" s="185"/>
      <c r="J16" s="185"/>
    </row>
    <row r="17" spans="1:10" s="186" customFormat="1" ht="27.75" customHeight="1">
      <c r="A17" s="749" t="s">
        <v>426</v>
      </c>
      <c r="B17" s="782"/>
      <c r="C17" s="782"/>
      <c r="D17" s="782"/>
      <c r="E17" s="782"/>
      <c r="F17" s="783"/>
      <c r="G17" s="185"/>
      <c r="H17" s="185"/>
      <c r="I17" s="185"/>
      <c r="J17" s="185"/>
    </row>
    <row r="18" spans="1:10" s="163" customFormat="1" ht="15" customHeight="1">
      <c r="A18" s="749" t="s">
        <v>427</v>
      </c>
      <c r="B18" s="784"/>
      <c r="C18" s="784"/>
      <c r="D18" s="784"/>
      <c r="E18" s="784"/>
      <c r="F18" s="785"/>
      <c r="G18" s="187"/>
      <c r="H18" s="187"/>
      <c r="I18" s="187"/>
      <c r="J18" s="187"/>
    </row>
    <row r="19" spans="1:10" s="186" customFormat="1" ht="13.5">
      <c r="A19" s="755" t="s">
        <v>428</v>
      </c>
      <c r="B19" s="786"/>
      <c r="C19" s="786"/>
      <c r="D19" s="786"/>
      <c r="E19" s="786"/>
      <c r="F19" s="787"/>
      <c r="G19" s="185"/>
      <c r="H19" s="185"/>
      <c r="I19" s="185"/>
      <c r="J19" s="185"/>
    </row>
    <row r="20" spans="1:10">
      <c r="A20" s="78"/>
      <c r="B20" s="78"/>
    </row>
    <row r="21" spans="1:10">
      <c r="A21" s="78"/>
      <c r="B21" s="78"/>
    </row>
    <row r="23" spans="1:10" s="24" customFormat="1" ht="17.25" thickBot="1">
      <c r="A23" s="80"/>
      <c r="B23" s="80" t="s">
        <v>108</v>
      </c>
      <c r="C23" s="101" t="s">
        <v>211</v>
      </c>
      <c r="D23" s="101" t="s">
        <v>109</v>
      </c>
      <c r="E23" s="101" t="s">
        <v>110</v>
      </c>
      <c r="F23" s="101" t="s">
        <v>111</v>
      </c>
    </row>
    <row r="24" spans="1:10" s="132" customFormat="1" ht="13.5" thickTop="1">
      <c r="A24" s="154"/>
      <c r="B24" s="154"/>
      <c r="C24" s="156"/>
      <c r="D24" s="156"/>
      <c r="E24" s="156"/>
      <c r="F24" s="156"/>
    </row>
    <row r="25" spans="1:10" s="88" customFormat="1" ht="53.25" customHeight="1">
      <c r="A25" s="83" t="s">
        <v>429</v>
      </c>
      <c r="B25" s="46" t="s">
        <v>861</v>
      </c>
      <c r="C25" s="84" t="s">
        <v>113</v>
      </c>
      <c r="D25" s="85">
        <v>1559.07</v>
      </c>
      <c r="E25" s="832">
        <v>0</v>
      </c>
      <c r="F25" s="86">
        <f>E25*D25</f>
        <v>0</v>
      </c>
    </row>
    <row r="26" spans="1:10" s="132" customFormat="1" ht="168" customHeight="1">
      <c r="A26" s="154"/>
      <c r="B26" s="226" t="s">
        <v>2234</v>
      </c>
      <c r="C26" s="156"/>
      <c r="D26" s="156"/>
      <c r="E26" s="844"/>
      <c r="F26" s="156"/>
    </row>
    <row r="27" spans="1:10" s="132" customFormat="1" ht="12.75">
      <c r="A27" s="154"/>
      <c r="B27" s="226"/>
      <c r="C27" s="156"/>
      <c r="D27" s="156"/>
      <c r="E27" s="844"/>
      <c r="F27" s="156"/>
    </row>
    <row r="28" spans="1:10" s="88" customFormat="1" ht="63.75">
      <c r="A28" s="83" t="s">
        <v>431</v>
      </c>
      <c r="B28" s="46" t="s">
        <v>862</v>
      </c>
      <c r="C28" s="84" t="s">
        <v>113</v>
      </c>
      <c r="D28" s="85">
        <v>49.36</v>
      </c>
      <c r="E28" s="832">
        <v>0</v>
      </c>
      <c r="F28" s="86">
        <f>E28*D28</f>
        <v>0</v>
      </c>
    </row>
    <row r="29" spans="1:10" s="88" customFormat="1" ht="128.25">
      <c r="A29" s="154"/>
      <c r="B29" s="226" t="s">
        <v>863</v>
      </c>
      <c r="C29" s="84"/>
      <c r="D29" s="85"/>
      <c r="E29" s="832"/>
      <c r="F29" s="86"/>
    </row>
    <row r="30" spans="1:10" s="88" customFormat="1" ht="15.75" customHeight="1">
      <c r="A30" s="154"/>
      <c r="B30" s="226"/>
      <c r="C30" s="84"/>
      <c r="D30" s="85"/>
      <c r="E30" s="832"/>
      <c r="F30" s="86"/>
    </row>
    <row r="31" spans="1:10" s="88" customFormat="1" ht="89.25">
      <c r="A31" s="83" t="s">
        <v>433</v>
      </c>
      <c r="B31" s="46" t="s">
        <v>864</v>
      </c>
      <c r="C31" s="84" t="s">
        <v>113</v>
      </c>
      <c r="D31" s="85">
        <v>89.78</v>
      </c>
      <c r="E31" s="832">
        <v>0</v>
      </c>
      <c r="F31" s="86">
        <f>E31*D31</f>
        <v>0</v>
      </c>
    </row>
    <row r="32" spans="1:10" s="88" customFormat="1" ht="15.75" customHeight="1">
      <c r="A32" s="154"/>
      <c r="B32" s="226"/>
      <c r="C32" s="84"/>
      <c r="D32" s="85"/>
      <c r="E32" s="832"/>
      <c r="F32" s="86"/>
    </row>
    <row r="33" spans="1:6" s="88" customFormat="1" ht="102">
      <c r="A33" s="83" t="s">
        <v>435</v>
      </c>
      <c r="B33" s="46" t="s">
        <v>865</v>
      </c>
      <c r="C33" s="84" t="s">
        <v>116</v>
      </c>
      <c r="D33" s="85">
        <v>166.48</v>
      </c>
      <c r="E33" s="832">
        <v>0</v>
      </c>
      <c r="F33" s="86">
        <f>E33*D33</f>
        <v>0</v>
      </c>
    </row>
    <row r="34" spans="1:6" s="88" customFormat="1" ht="20.25" customHeight="1">
      <c r="A34" s="154"/>
      <c r="B34" s="46"/>
      <c r="C34" s="84"/>
      <c r="D34" s="85"/>
      <c r="E34" s="832"/>
      <c r="F34" s="86"/>
    </row>
    <row r="35" spans="1:6" s="88" customFormat="1" ht="114.75">
      <c r="A35" s="83" t="s">
        <v>437</v>
      </c>
      <c r="B35" s="46" t="s">
        <v>866</v>
      </c>
      <c r="C35" s="84" t="s">
        <v>116</v>
      </c>
      <c r="D35" s="85">
        <v>30.36</v>
      </c>
      <c r="E35" s="832">
        <v>0</v>
      </c>
      <c r="F35" s="86">
        <f>E35*D35</f>
        <v>0</v>
      </c>
    </row>
    <row r="36" spans="1:6" s="88" customFormat="1" ht="19.5" customHeight="1">
      <c r="A36" s="154"/>
      <c r="B36" s="46"/>
      <c r="C36" s="84"/>
      <c r="D36" s="85"/>
      <c r="E36" s="832"/>
      <c r="F36" s="86"/>
    </row>
    <row r="37" spans="1:6" s="88" customFormat="1" ht="38.25">
      <c r="A37" s="83" t="s">
        <v>439</v>
      </c>
      <c r="B37" s="46" t="s">
        <v>867</v>
      </c>
      <c r="C37" s="84" t="s">
        <v>128</v>
      </c>
      <c r="D37" s="85">
        <v>4</v>
      </c>
      <c r="E37" s="832">
        <v>0</v>
      </c>
      <c r="F37" s="86">
        <f>E37*D37</f>
        <v>0</v>
      </c>
    </row>
    <row r="38" spans="1:6" s="88" customFormat="1" ht="12.75">
      <c r="A38" s="154"/>
      <c r="B38" s="46"/>
      <c r="C38" s="84"/>
      <c r="D38" s="85"/>
      <c r="E38" s="832"/>
      <c r="F38" s="86"/>
    </row>
    <row r="39" spans="1:6" s="88" customFormat="1" ht="63.75">
      <c r="A39" s="83" t="s">
        <v>441</v>
      </c>
      <c r="B39" s="46" t="s">
        <v>868</v>
      </c>
      <c r="C39" s="84"/>
      <c r="D39" s="85"/>
      <c r="E39" s="832"/>
      <c r="F39" s="86"/>
    </row>
    <row r="40" spans="1:6" s="88" customFormat="1" ht="25.5">
      <c r="A40" s="227" t="s">
        <v>869</v>
      </c>
      <c r="B40" s="228" t="s">
        <v>870</v>
      </c>
      <c r="C40" s="84" t="s">
        <v>135</v>
      </c>
      <c r="D40" s="85">
        <v>1</v>
      </c>
      <c r="E40" s="832">
        <v>0</v>
      </c>
      <c r="F40" s="86">
        <f t="shared" ref="F40:F47" si="0">E40*D40</f>
        <v>0</v>
      </c>
    </row>
    <row r="41" spans="1:6" s="88" customFormat="1" ht="25.5">
      <c r="A41" s="227" t="s">
        <v>869</v>
      </c>
      <c r="B41" s="228" t="s">
        <v>871</v>
      </c>
      <c r="C41" s="84" t="s">
        <v>135</v>
      </c>
      <c r="D41" s="85">
        <v>1</v>
      </c>
      <c r="E41" s="832">
        <v>0</v>
      </c>
      <c r="F41" s="86">
        <f t="shared" si="0"/>
        <v>0</v>
      </c>
    </row>
    <row r="42" spans="1:6" s="88" customFormat="1" ht="12.75">
      <c r="A42" s="227" t="s">
        <v>869</v>
      </c>
      <c r="B42" s="161" t="s">
        <v>872</v>
      </c>
      <c r="C42" s="84" t="s">
        <v>113</v>
      </c>
      <c r="D42" s="85">
        <v>7.52</v>
      </c>
      <c r="E42" s="832">
        <v>0</v>
      </c>
      <c r="F42" s="86">
        <f t="shared" si="0"/>
        <v>0</v>
      </c>
    </row>
    <row r="43" spans="1:6" s="88" customFormat="1" ht="12.75">
      <c r="A43" s="227" t="s">
        <v>869</v>
      </c>
      <c r="B43" s="161" t="s">
        <v>873</v>
      </c>
      <c r="C43" s="84" t="s">
        <v>113</v>
      </c>
      <c r="D43" s="85">
        <v>48.83</v>
      </c>
      <c r="E43" s="832">
        <v>0</v>
      </c>
      <c r="F43" s="86">
        <f t="shared" si="0"/>
        <v>0</v>
      </c>
    </row>
    <row r="44" spans="1:6" s="88" customFormat="1" ht="12.75">
      <c r="A44" s="227" t="s">
        <v>869</v>
      </c>
      <c r="B44" s="161" t="s">
        <v>874</v>
      </c>
      <c r="C44" s="84" t="s">
        <v>113</v>
      </c>
      <c r="D44" s="85">
        <v>8.2200000000000006</v>
      </c>
      <c r="E44" s="832">
        <v>0</v>
      </c>
      <c r="F44" s="86">
        <f t="shared" si="0"/>
        <v>0</v>
      </c>
    </row>
    <row r="45" spans="1:6" s="88" customFormat="1" ht="25.5">
      <c r="A45" s="227" t="s">
        <v>869</v>
      </c>
      <c r="B45" s="161" t="s">
        <v>875</v>
      </c>
      <c r="C45" s="84" t="s">
        <v>113</v>
      </c>
      <c r="D45" s="85">
        <v>41.63</v>
      </c>
      <c r="E45" s="832">
        <v>0</v>
      </c>
      <c r="F45" s="86">
        <f t="shared" si="0"/>
        <v>0</v>
      </c>
    </row>
    <row r="46" spans="1:6" s="88" customFormat="1" ht="12.75">
      <c r="A46" s="227" t="s">
        <v>869</v>
      </c>
      <c r="B46" s="161" t="s">
        <v>876</v>
      </c>
      <c r="C46" s="84" t="s">
        <v>113</v>
      </c>
      <c r="D46" s="85">
        <v>9.1999999999999993</v>
      </c>
      <c r="E46" s="832">
        <v>0</v>
      </c>
      <c r="F46" s="86">
        <f t="shared" si="0"/>
        <v>0</v>
      </c>
    </row>
    <row r="47" spans="1:6" s="88" customFormat="1" ht="38.25">
      <c r="A47" s="227" t="s">
        <v>869</v>
      </c>
      <c r="B47" s="161" t="s">
        <v>877</v>
      </c>
      <c r="C47" s="84" t="s">
        <v>113</v>
      </c>
      <c r="D47" s="85">
        <v>61</v>
      </c>
      <c r="E47" s="832">
        <v>0</v>
      </c>
      <c r="F47" s="86">
        <f t="shared" si="0"/>
        <v>0</v>
      </c>
    </row>
    <row r="48" spans="1:6" s="88" customFormat="1" ht="12.75">
      <c r="A48" s="154"/>
      <c r="B48" s="161"/>
      <c r="C48" s="84"/>
      <c r="D48" s="85"/>
      <c r="E48" s="832"/>
      <c r="F48" s="157"/>
    </row>
    <row r="49" spans="1:6" s="88" customFormat="1" ht="63.75">
      <c r="A49" s="83" t="s">
        <v>443</v>
      </c>
      <c r="B49" s="46" t="s">
        <v>878</v>
      </c>
      <c r="C49" s="84"/>
      <c r="D49" s="85"/>
      <c r="E49" s="832"/>
      <c r="F49" s="86"/>
    </row>
    <row r="50" spans="1:6" s="88" customFormat="1" ht="12.75">
      <c r="A50" s="227" t="s">
        <v>869</v>
      </c>
      <c r="B50" s="228" t="s">
        <v>879</v>
      </c>
      <c r="C50" s="84" t="s">
        <v>113</v>
      </c>
      <c r="D50" s="85">
        <v>4.7</v>
      </c>
      <c r="E50" s="832">
        <v>0</v>
      </c>
      <c r="F50" s="86">
        <f>E50*D50</f>
        <v>0</v>
      </c>
    </row>
    <row r="51" spans="1:6" s="88" customFormat="1" ht="14.25" customHeight="1">
      <c r="A51" s="227" t="s">
        <v>869</v>
      </c>
      <c r="B51" s="228" t="s">
        <v>880</v>
      </c>
      <c r="C51" s="84" t="s">
        <v>113</v>
      </c>
      <c r="D51" s="85">
        <v>2</v>
      </c>
      <c r="E51" s="832">
        <v>0</v>
      </c>
      <c r="F51" s="86">
        <f>E51*D51</f>
        <v>0</v>
      </c>
    </row>
    <row r="52" spans="1:6" s="88" customFormat="1" ht="38.25">
      <c r="A52" s="227" t="s">
        <v>869</v>
      </c>
      <c r="B52" s="228" t="s">
        <v>877</v>
      </c>
      <c r="C52" s="84" t="s">
        <v>113</v>
      </c>
      <c r="D52" s="85">
        <v>6.7</v>
      </c>
      <c r="E52" s="832">
        <v>0</v>
      </c>
      <c r="F52" s="86">
        <f>E52*D52</f>
        <v>0</v>
      </c>
    </row>
    <row r="53" spans="1:6" s="88" customFormat="1" ht="12.75">
      <c r="A53" s="83"/>
      <c r="B53" s="46"/>
      <c r="C53" s="84"/>
      <c r="D53" s="85"/>
      <c r="E53" s="832"/>
      <c r="F53" s="86"/>
    </row>
    <row r="54" spans="1:6" s="88" customFormat="1" ht="79.5" customHeight="1">
      <c r="A54" s="83" t="s">
        <v>445</v>
      </c>
      <c r="B54" s="46" t="s">
        <v>881</v>
      </c>
      <c r="C54" s="84" t="s">
        <v>128</v>
      </c>
      <c r="D54" s="85">
        <v>14</v>
      </c>
      <c r="E54" s="832">
        <v>0</v>
      </c>
      <c r="F54" s="86">
        <f>E54*D54</f>
        <v>0</v>
      </c>
    </row>
    <row r="55" spans="1:6" s="87" customFormat="1" ht="13.5" thickBot="1">
      <c r="A55" s="83"/>
      <c r="B55" s="46"/>
      <c r="C55" s="102"/>
      <c r="D55" s="103"/>
      <c r="E55" s="840"/>
      <c r="F55" s="105"/>
    </row>
    <row r="56" spans="1:6" s="24" customFormat="1" ht="17.25" thickBot="1">
      <c r="A56" s="90"/>
      <c r="B56" s="229" t="s">
        <v>464</v>
      </c>
      <c r="C56" s="229"/>
      <c r="D56" s="229"/>
      <c r="E56" s="229"/>
      <c r="F56" s="108">
        <f>SUM(F25:F55)</f>
        <v>0</v>
      </c>
    </row>
    <row r="57" spans="1:6" s="87" customFormat="1" ht="13.5" thickTop="1">
      <c r="A57" s="88"/>
      <c r="B57" s="88"/>
    </row>
    <row r="58" spans="1:6" s="87" customFormat="1" ht="12.75">
      <c r="A58" s="88"/>
      <c r="B58" s="88"/>
    </row>
  </sheetData>
  <sheetProtection algorithmName="SHA-512" hashValue="JaCBm4Q/5wj1Hzd+B0N/heTLhUn9Uba7ZhsX0crlE/1W4a7HLbheBFEKevTjzKP+3JJdjyMCFewO0KC87kpddg==" saltValue="aP4YHLab2QW6reYP98TNsw==" spinCount="100000" sheet="1"/>
  <mergeCells count="11">
    <mergeCell ref="A15:F15"/>
    <mergeCell ref="A16:F16"/>
    <mergeCell ref="A17:F17"/>
    <mergeCell ref="A18:F18"/>
    <mergeCell ref="A19:F19"/>
    <mergeCell ref="A13:F13"/>
    <mergeCell ref="A8:F8"/>
    <mergeCell ref="A9:F9"/>
    <mergeCell ref="A10:F10"/>
    <mergeCell ref="A11:F11"/>
    <mergeCell ref="A12:F12"/>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B/1.0 KROVSKO KLEPARSKA DELA</oddHeader>
    <oddFooter>&amp;LNOVOGRADNJA&amp;R&amp;P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E0F0-DE08-4942-A669-C508908A268A}">
  <dimension ref="A1:I39"/>
  <sheetViews>
    <sheetView showGridLines="0" view="pageBreakPreview" topLeftCell="A19" zoomScaleSheetLayoutView="100" workbookViewId="0">
      <selection activeCell="K38" sqref="K38"/>
    </sheetView>
  </sheetViews>
  <sheetFormatPr defaultRowHeight="16.5"/>
  <cols>
    <col min="1" max="1" width="12.42578125" style="1" customWidth="1"/>
    <col min="2" max="2" width="14" style="1" customWidth="1"/>
    <col min="3" max="3" width="9" style="1" customWidth="1"/>
    <col min="4" max="4" width="9.140625" style="1"/>
    <col min="5" max="5" width="6.85546875" style="1" customWidth="1"/>
    <col min="6" max="6" width="9.140625" style="1"/>
    <col min="7" max="8" width="6.42578125" style="1" customWidth="1"/>
    <col min="9" max="9" width="16.140625" style="54" customWidth="1"/>
    <col min="10" max="10" width="9.140625" style="1"/>
    <col min="11" max="11" width="11.5703125" style="1" customWidth="1"/>
    <col min="12" max="256" width="9.140625" style="1"/>
    <col min="257" max="257" width="12.42578125" style="1" customWidth="1"/>
    <col min="258" max="258" width="14" style="1" customWidth="1"/>
    <col min="259" max="259" width="9" style="1" customWidth="1"/>
    <col min="260" max="260" width="9.140625" style="1"/>
    <col min="261" max="261" width="6.85546875" style="1" customWidth="1"/>
    <col min="262" max="262" width="9.140625" style="1"/>
    <col min="263" max="264" width="6.42578125" style="1" customWidth="1"/>
    <col min="265" max="265" width="13.85546875" style="1" customWidth="1"/>
    <col min="266" max="266" width="9.140625" style="1"/>
    <col min="267" max="267" width="11.5703125" style="1" customWidth="1"/>
    <col min="268" max="512" width="9.140625" style="1"/>
    <col min="513" max="513" width="12.42578125" style="1" customWidth="1"/>
    <col min="514" max="514" width="14" style="1" customWidth="1"/>
    <col min="515" max="515" width="9" style="1" customWidth="1"/>
    <col min="516" max="516" width="9.140625" style="1"/>
    <col min="517" max="517" width="6.85546875" style="1" customWidth="1"/>
    <col min="518" max="518" width="9.140625" style="1"/>
    <col min="519" max="520" width="6.42578125" style="1" customWidth="1"/>
    <col min="521" max="521" width="13.85546875" style="1" customWidth="1"/>
    <col min="522" max="522" width="9.140625" style="1"/>
    <col min="523" max="523" width="11.5703125" style="1" customWidth="1"/>
    <col min="524" max="768" width="9.140625" style="1"/>
    <col min="769" max="769" width="12.42578125" style="1" customWidth="1"/>
    <col min="770" max="770" width="14" style="1" customWidth="1"/>
    <col min="771" max="771" width="9" style="1" customWidth="1"/>
    <col min="772" max="772" width="9.140625" style="1"/>
    <col min="773" max="773" width="6.85546875" style="1" customWidth="1"/>
    <col min="774" max="774" width="9.140625" style="1"/>
    <col min="775" max="776" width="6.42578125" style="1" customWidth="1"/>
    <col min="777" max="777" width="13.85546875" style="1" customWidth="1"/>
    <col min="778" max="778" width="9.140625" style="1"/>
    <col min="779" max="779" width="11.5703125" style="1" customWidth="1"/>
    <col min="780" max="1024" width="9.140625" style="1"/>
    <col min="1025" max="1025" width="12.42578125" style="1" customWidth="1"/>
    <col min="1026" max="1026" width="14" style="1" customWidth="1"/>
    <col min="1027" max="1027" width="9" style="1" customWidth="1"/>
    <col min="1028" max="1028" width="9.140625" style="1"/>
    <col min="1029" max="1029" width="6.85546875" style="1" customWidth="1"/>
    <col min="1030" max="1030" width="9.140625" style="1"/>
    <col min="1031" max="1032" width="6.42578125" style="1" customWidth="1"/>
    <col min="1033" max="1033" width="13.85546875" style="1" customWidth="1"/>
    <col min="1034" max="1034" width="9.140625" style="1"/>
    <col min="1035" max="1035" width="11.5703125" style="1" customWidth="1"/>
    <col min="1036" max="1280" width="9.140625" style="1"/>
    <col min="1281" max="1281" width="12.42578125" style="1" customWidth="1"/>
    <col min="1282" max="1282" width="14" style="1" customWidth="1"/>
    <col min="1283" max="1283" width="9" style="1" customWidth="1"/>
    <col min="1284" max="1284" width="9.140625" style="1"/>
    <col min="1285" max="1285" width="6.85546875" style="1" customWidth="1"/>
    <col min="1286" max="1286" width="9.140625" style="1"/>
    <col min="1287" max="1288" width="6.42578125" style="1" customWidth="1"/>
    <col min="1289" max="1289" width="13.85546875" style="1" customWidth="1"/>
    <col min="1290" max="1290" width="9.140625" style="1"/>
    <col min="1291" max="1291" width="11.5703125" style="1" customWidth="1"/>
    <col min="1292" max="1536" width="9.140625" style="1"/>
    <col min="1537" max="1537" width="12.42578125" style="1" customWidth="1"/>
    <col min="1538" max="1538" width="14" style="1" customWidth="1"/>
    <col min="1539" max="1539" width="9" style="1" customWidth="1"/>
    <col min="1540" max="1540" width="9.140625" style="1"/>
    <col min="1541" max="1541" width="6.85546875" style="1" customWidth="1"/>
    <col min="1542" max="1542" width="9.140625" style="1"/>
    <col min="1543" max="1544" width="6.42578125" style="1" customWidth="1"/>
    <col min="1545" max="1545" width="13.85546875" style="1" customWidth="1"/>
    <col min="1546" max="1546" width="9.140625" style="1"/>
    <col min="1547" max="1547" width="11.5703125" style="1" customWidth="1"/>
    <col min="1548" max="1792" width="9.140625" style="1"/>
    <col min="1793" max="1793" width="12.42578125" style="1" customWidth="1"/>
    <col min="1794" max="1794" width="14" style="1" customWidth="1"/>
    <col min="1795" max="1795" width="9" style="1" customWidth="1"/>
    <col min="1796" max="1796" width="9.140625" style="1"/>
    <col min="1797" max="1797" width="6.85546875" style="1" customWidth="1"/>
    <col min="1798" max="1798" width="9.140625" style="1"/>
    <col min="1799" max="1800" width="6.42578125" style="1" customWidth="1"/>
    <col min="1801" max="1801" width="13.85546875" style="1" customWidth="1"/>
    <col min="1802" max="1802" width="9.140625" style="1"/>
    <col min="1803" max="1803" width="11.5703125" style="1" customWidth="1"/>
    <col min="1804" max="2048" width="9.140625" style="1"/>
    <col min="2049" max="2049" width="12.42578125" style="1" customWidth="1"/>
    <col min="2050" max="2050" width="14" style="1" customWidth="1"/>
    <col min="2051" max="2051" width="9" style="1" customWidth="1"/>
    <col min="2052" max="2052" width="9.140625" style="1"/>
    <col min="2053" max="2053" width="6.85546875" style="1" customWidth="1"/>
    <col min="2054" max="2054" width="9.140625" style="1"/>
    <col min="2055" max="2056" width="6.42578125" style="1" customWidth="1"/>
    <col min="2057" max="2057" width="13.85546875" style="1" customWidth="1"/>
    <col min="2058" max="2058" width="9.140625" style="1"/>
    <col min="2059" max="2059" width="11.5703125" style="1" customWidth="1"/>
    <col min="2060" max="2304" width="9.140625" style="1"/>
    <col min="2305" max="2305" width="12.42578125" style="1" customWidth="1"/>
    <col min="2306" max="2306" width="14" style="1" customWidth="1"/>
    <col min="2307" max="2307" width="9" style="1" customWidth="1"/>
    <col min="2308" max="2308" width="9.140625" style="1"/>
    <col min="2309" max="2309" width="6.85546875" style="1" customWidth="1"/>
    <col min="2310" max="2310" width="9.140625" style="1"/>
    <col min="2311" max="2312" width="6.42578125" style="1" customWidth="1"/>
    <col min="2313" max="2313" width="13.85546875" style="1" customWidth="1"/>
    <col min="2314" max="2314" width="9.140625" style="1"/>
    <col min="2315" max="2315" width="11.5703125" style="1" customWidth="1"/>
    <col min="2316" max="2560" width="9.140625" style="1"/>
    <col min="2561" max="2561" width="12.42578125" style="1" customWidth="1"/>
    <col min="2562" max="2562" width="14" style="1" customWidth="1"/>
    <col min="2563" max="2563" width="9" style="1" customWidth="1"/>
    <col min="2564" max="2564" width="9.140625" style="1"/>
    <col min="2565" max="2565" width="6.85546875" style="1" customWidth="1"/>
    <col min="2566" max="2566" width="9.140625" style="1"/>
    <col min="2567" max="2568" width="6.42578125" style="1" customWidth="1"/>
    <col min="2569" max="2569" width="13.85546875" style="1" customWidth="1"/>
    <col min="2570" max="2570" width="9.140625" style="1"/>
    <col min="2571" max="2571" width="11.5703125" style="1" customWidth="1"/>
    <col min="2572" max="2816" width="9.140625" style="1"/>
    <col min="2817" max="2817" width="12.42578125" style="1" customWidth="1"/>
    <col min="2818" max="2818" width="14" style="1" customWidth="1"/>
    <col min="2819" max="2819" width="9" style="1" customWidth="1"/>
    <col min="2820" max="2820" width="9.140625" style="1"/>
    <col min="2821" max="2821" width="6.85546875" style="1" customWidth="1"/>
    <col min="2822" max="2822" width="9.140625" style="1"/>
    <col min="2823" max="2824" width="6.42578125" style="1" customWidth="1"/>
    <col min="2825" max="2825" width="13.85546875" style="1" customWidth="1"/>
    <col min="2826" max="2826" width="9.140625" style="1"/>
    <col min="2827" max="2827" width="11.5703125" style="1" customWidth="1"/>
    <col min="2828" max="3072" width="9.140625" style="1"/>
    <col min="3073" max="3073" width="12.42578125" style="1" customWidth="1"/>
    <col min="3074" max="3074" width="14" style="1" customWidth="1"/>
    <col min="3075" max="3075" width="9" style="1" customWidth="1"/>
    <col min="3076" max="3076" width="9.140625" style="1"/>
    <col min="3077" max="3077" width="6.85546875" style="1" customWidth="1"/>
    <col min="3078" max="3078" width="9.140625" style="1"/>
    <col min="3079" max="3080" width="6.42578125" style="1" customWidth="1"/>
    <col min="3081" max="3081" width="13.85546875" style="1" customWidth="1"/>
    <col min="3082" max="3082" width="9.140625" style="1"/>
    <col min="3083" max="3083" width="11.5703125" style="1" customWidth="1"/>
    <col min="3084" max="3328" width="9.140625" style="1"/>
    <col min="3329" max="3329" width="12.42578125" style="1" customWidth="1"/>
    <col min="3330" max="3330" width="14" style="1" customWidth="1"/>
    <col min="3331" max="3331" width="9" style="1" customWidth="1"/>
    <col min="3332" max="3332" width="9.140625" style="1"/>
    <col min="3333" max="3333" width="6.85546875" style="1" customWidth="1"/>
    <col min="3334" max="3334" width="9.140625" style="1"/>
    <col min="3335" max="3336" width="6.42578125" style="1" customWidth="1"/>
    <col min="3337" max="3337" width="13.85546875" style="1" customWidth="1"/>
    <col min="3338" max="3338" width="9.140625" style="1"/>
    <col min="3339" max="3339" width="11.5703125" style="1" customWidth="1"/>
    <col min="3340" max="3584" width="9.140625" style="1"/>
    <col min="3585" max="3585" width="12.42578125" style="1" customWidth="1"/>
    <col min="3586" max="3586" width="14" style="1" customWidth="1"/>
    <col min="3587" max="3587" width="9" style="1" customWidth="1"/>
    <col min="3588" max="3588" width="9.140625" style="1"/>
    <col min="3589" max="3589" width="6.85546875" style="1" customWidth="1"/>
    <col min="3590" max="3590" width="9.140625" style="1"/>
    <col min="3591" max="3592" width="6.42578125" style="1" customWidth="1"/>
    <col min="3593" max="3593" width="13.85546875" style="1" customWidth="1"/>
    <col min="3594" max="3594" width="9.140625" style="1"/>
    <col min="3595" max="3595" width="11.5703125" style="1" customWidth="1"/>
    <col min="3596" max="3840" width="9.140625" style="1"/>
    <col min="3841" max="3841" width="12.42578125" style="1" customWidth="1"/>
    <col min="3842" max="3842" width="14" style="1" customWidth="1"/>
    <col min="3843" max="3843" width="9" style="1" customWidth="1"/>
    <col min="3844" max="3844" width="9.140625" style="1"/>
    <col min="3845" max="3845" width="6.85546875" style="1" customWidth="1"/>
    <col min="3846" max="3846" width="9.140625" style="1"/>
    <col min="3847" max="3848" width="6.42578125" style="1" customWidth="1"/>
    <col min="3849" max="3849" width="13.85546875" style="1" customWidth="1"/>
    <col min="3850" max="3850" width="9.140625" style="1"/>
    <col min="3851" max="3851" width="11.5703125" style="1" customWidth="1"/>
    <col min="3852" max="4096" width="9.140625" style="1"/>
    <col min="4097" max="4097" width="12.42578125" style="1" customWidth="1"/>
    <col min="4098" max="4098" width="14" style="1" customWidth="1"/>
    <col min="4099" max="4099" width="9" style="1" customWidth="1"/>
    <col min="4100" max="4100" width="9.140625" style="1"/>
    <col min="4101" max="4101" width="6.85546875" style="1" customWidth="1"/>
    <col min="4102" max="4102" width="9.140625" style="1"/>
    <col min="4103" max="4104" width="6.42578125" style="1" customWidth="1"/>
    <col min="4105" max="4105" width="13.85546875" style="1" customWidth="1"/>
    <col min="4106" max="4106" width="9.140625" style="1"/>
    <col min="4107" max="4107" width="11.5703125" style="1" customWidth="1"/>
    <col min="4108" max="4352" width="9.140625" style="1"/>
    <col min="4353" max="4353" width="12.42578125" style="1" customWidth="1"/>
    <col min="4354" max="4354" width="14" style="1" customWidth="1"/>
    <col min="4355" max="4355" width="9" style="1" customWidth="1"/>
    <col min="4356" max="4356" width="9.140625" style="1"/>
    <col min="4357" max="4357" width="6.85546875" style="1" customWidth="1"/>
    <col min="4358" max="4358" width="9.140625" style="1"/>
    <col min="4359" max="4360" width="6.42578125" style="1" customWidth="1"/>
    <col min="4361" max="4361" width="13.85546875" style="1" customWidth="1"/>
    <col min="4362" max="4362" width="9.140625" style="1"/>
    <col min="4363" max="4363" width="11.5703125" style="1" customWidth="1"/>
    <col min="4364" max="4608" width="9.140625" style="1"/>
    <col min="4609" max="4609" width="12.42578125" style="1" customWidth="1"/>
    <col min="4610" max="4610" width="14" style="1" customWidth="1"/>
    <col min="4611" max="4611" width="9" style="1" customWidth="1"/>
    <col min="4612" max="4612" width="9.140625" style="1"/>
    <col min="4613" max="4613" width="6.85546875" style="1" customWidth="1"/>
    <col min="4614" max="4614" width="9.140625" style="1"/>
    <col min="4615" max="4616" width="6.42578125" style="1" customWidth="1"/>
    <col min="4617" max="4617" width="13.85546875" style="1" customWidth="1"/>
    <col min="4618" max="4618" width="9.140625" style="1"/>
    <col min="4619" max="4619" width="11.5703125" style="1" customWidth="1"/>
    <col min="4620" max="4864" width="9.140625" style="1"/>
    <col min="4865" max="4865" width="12.42578125" style="1" customWidth="1"/>
    <col min="4866" max="4866" width="14" style="1" customWidth="1"/>
    <col min="4867" max="4867" width="9" style="1" customWidth="1"/>
    <col min="4868" max="4868" width="9.140625" style="1"/>
    <col min="4869" max="4869" width="6.85546875" style="1" customWidth="1"/>
    <col min="4870" max="4870" width="9.140625" style="1"/>
    <col min="4871" max="4872" width="6.42578125" style="1" customWidth="1"/>
    <col min="4873" max="4873" width="13.85546875" style="1" customWidth="1"/>
    <col min="4874" max="4874" width="9.140625" style="1"/>
    <col min="4875" max="4875" width="11.5703125" style="1" customWidth="1"/>
    <col min="4876" max="5120" width="9.140625" style="1"/>
    <col min="5121" max="5121" width="12.42578125" style="1" customWidth="1"/>
    <col min="5122" max="5122" width="14" style="1" customWidth="1"/>
    <col min="5123" max="5123" width="9" style="1" customWidth="1"/>
    <col min="5124" max="5124" width="9.140625" style="1"/>
    <col min="5125" max="5125" width="6.85546875" style="1" customWidth="1"/>
    <col min="5126" max="5126" width="9.140625" style="1"/>
    <col min="5127" max="5128" width="6.42578125" style="1" customWidth="1"/>
    <col min="5129" max="5129" width="13.85546875" style="1" customWidth="1"/>
    <col min="5130" max="5130" width="9.140625" style="1"/>
    <col min="5131" max="5131" width="11.5703125" style="1" customWidth="1"/>
    <col min="5132" max="5376" width="9.140625" style="1"/>
    <col min="5377" max="5377" width="12.42578125" style="1" customWidth="1"/>
    <col min="5378" max="5378" width="14" style="1" customWidth="1"/>
    <col min="5379" max="5379" width="9" style="1" customWidth="1"/>
    <col min="5380" max="5380" width="9.140625" style="1"/>
    <col min="5381" max="5381" width="6.85546875" style="1" customWidth="1"/>
    <col min="5382" max="5382" width="9.140625" style="1"/>
    <col min="5383" max="5384" width="6.42578125" style="1" customWidth="1"/>
    <col min="5385" max="5385" width="13.85546875" style="1" customWidth="1"/>
    <col min="5386" max="5386" width="9.140625" style="1"/>
    <col min="5387" max="5387" width="11.5703125" style="1" customWidth="1"/>
    <col min="5388" max="5632" width="9.140625" style="1"/>
    <col min="5633" max="5633" width="12.42578125" style="1" customWidth="1"/>
    <col min="5634" max="5634" width="14" style="1" customWidth="1"/>
    <col min="5635" max="5635" width="9" style="1" customWidth="1"/>
    <col min="5636" max="5636" width="9.140625" style="1"/>
    <col min="5637" max="5637" width="6.85546875" style="1" customWidth="1"/>
    <col min="5638" max="5638" width="9.140625" style="1"/>
    <col min="5639" max="5640" width="6.42578125" style="1" customWidth="1"/>
    <col min="5641" max="5641" width="13.85546875" style="1" customWidth="1"/>
    <col min="5642" max="5642" width="9.140625" style="1"/>
    <col min="5643" max="5643" width="11.5703125" style="1" customWidth="1"/>
    <col min="5644" max="5888" width="9.140625" style="1"/>
    <col min="5889" max="5889" width="12.42578125" style="1" customWidth="1"/>
    <col min="5890" max="5890" width="14" style="1" customWidth="1"/>
    <col min="5891" max="5891" width="9" style="1" customWidth="1"/>
    <col min="5892" max="5892" width="9.140625" style="1"/>
    <col min="5893" max="5893" width="6.85546875" style="1" customWidth="1"/>
    <col min="5894" max="5894" width="9.140625" style="1"/>
    <col min="5895" max="5896" width="6.42578125" style="1" customWidth="1"/>
    <col min="5897" max="5897" width="13.85546875" style="1" customWidth="1"/>
    <col min="5898" max="5898" width="9.140625" style="1"/>
    <col min="5899" max="5899" width="11.5703125" style="1" customWidth="1"/>
    <col min="5900" max="6144" width="9.140625" style="1"/>
    <col min="6145" max="6145" width="12.42578125" style="1" customWidth="1"/>
    <col min="6146" max="6146" width="14" style="1" customWidth="1"/>
    <col min="6147" max="6147" width="9" style="1" customWidth="1"/>
    <col min="6148" max="6148" width="9.140625" style="1"/>
    <col min="6149" max="6149" width="6.85546875" style="1" customWidth="1"/>
    <col min="6150" max="6150" width="9.140625" style="1"/>
    <col min="6151" max="6152" width="6.42578125" style="1" customWidth="1"/>
    <col min="6153" max="6153" width="13.85546875" style="1" customWidth="1"/>
    <col min="6154" max="6154" width="9.140625" style="1"/>
    <col min="6155" max="6155" width="11.5703125" style="1" customWidth="1"/>
    <col min="6156" max="6400" width="9.140625" style="1"/>
    <col min="6401" max="6401" width="12.42578125" style="1" customWidth="1"/>
    <col min="6402" max="6402" width="14" style="1" customWidth="1"/>
    <col min="6403" max="6403" width="9" style="1" customWidth="1"/>
    <col min="6404" max="6404" width="9.140625" style="1"/>
    <col min="6405" max="6405" width="6.85546875" style="1" customWidth="1"/>
    <col min="6406" max="6406" width="9.140625" style="1"/>
    <col min="6407" max="6408" width="6.42578125" style="1" customWidth="1"/>
    <col min="6409" max="6409" width="13.85546875" style="1" customWidth="1"/>
    <col min="6410" max="6410" width="9.140625" style="1"/>
    <col min="6411" max="6411" width="11.5703125" style="1" customWidth="1"/>
    <col min="6412" max="6656" width="9.140625" style="1"/>
    <col min="6657" max="6657" width="12.42578125" style="1" customWidth="1"/>
    <col min="6658" max="6658" width="14" style="1" customWidth="1"/>
    <col min="6659" max="6659" width="9" style="1" customWidth="1"/>
    <col min="6660" max="6660" width="9.140625" style="1"/>
    <col min="6661" max="6661" width="6.85546875" style="1" customWidth="1"/>
    <col min="6662" max="6662" width="9.140625" style="1"/>
    <col min="6663" max="6664" width="6.42578125" style="1" customWidth="1"/>
    <col min="6665" max="6665" width="13.85546875" style="1" customWidth="1"/>
    <col min="6666" max="6666" width="9.140625" style="1"/>
    <col min="6667" max="6667" width="11.5703125" style="1" customWidth="1"/>
    <col min="6668" max="6912" width="9.140625" style="1"/>
    <col min="6913" max="6913" width="12.42578125" style="1" customWidth="1"/>
    <col min="6914" max="6914" width="14" style="1" customWidth="1"/>
    <col min="6915" max="6915" width="9" style="1" customWidth="1"/>
    <col min="6916" max="6916" width="9.140625" style="1"/>
    <col min="6917" max="6917" width="6.85546875" style="1" customWidth="1"/>
    <col min="6918" max="6918" width="9.140625" style="1"/>
    <col min="6919" max="6920" width="6.42578125" style="1" customWidth="1"/>
    <col min="6921" max="6921" width="13.85546875" style="1" customWidth="1"/>
    <col min="6922" max="6922" width="9.140625" style="1"/>
    <col min="6923" max="6923" width="11.5703125" style="1" customWidth="1"/>
    <col min="6924" max="7168" width="9.140625" style="1"/>
    <col min="7169" max="7169" width="12.42578125" style="1" customWidth="1"/>
    <col min="7170" max="7170" width="14" style="1" customWidth="1"/>
    <col min="7171" max="7171" width="9" style="1" customWidth="1"/>
    <col min="7172" max="7172" width="9.140625" style="1"/>
    <col min="7173" max="7173" width="6.85546875" style="1" customWidth="1"/>
    <col min="7174" max="7174" width="9.140625" style="1"/>
    <col min="7175" max="7176" width="6.42578125" style="1" customWidth="1"/>
    <col min="7177" max="7177" width="13.85546875" style="1" customWidth="1"/>
    <col min="7178" max="7178" width="9.140625" style="1"/>
    <col min="7179" max="7179" width="11.5703125" style="1" customWidth="1"/>
    <col min="7180" max="7424" width="9.140625" style="1"/>
    <col min="7425" max="7425" width="12.42578125" style="1" customWidth="1"/>
    <col min="7426" max="7426" width="14" style="1" customWidth="1"/>
    <col min="7427" max="7427" width="9" style="1" customWidth="1"/>
    <col min="7428" max="7428" width="9.140625" style="1"/>
    <col min="7429" max="7429" width="6.85546875" style="1" customWidth="1"/>
    <col min="7430" max="7430" width="9.140625" style="1"/>
    <col min="7431" max="7432" width="6.42578125" style="1" customWidth="1"/>
    <col min="7433" max="7433" width="13.85546875" style="1" customWidth="1"/>
    <col min="7434" max="7434" width="9.140625" style="1"/>
    <col min="7435" max="7435" width="11.5703125" style="1" customWidth="1"/>
    <col min="7436" max="7680" width="9.140625" style="1"/>
    <col min="7681" max="7681" width="12.42578125" style="1" customWidth="1"/>
    <col min="7682" max="7682" width="14" style="1" customWidth="1"/>
    <col min="7683" max="7683" width="9" style="1" customWidth="1"/>
    <col min="7684" max="7684" width="9.140625" style="1"/>
    <col min="7685" max="7685" width="6.85546875" style="1" customWidth="1"/>
    <col min="7686" max="7686" width="9.140625" style="1"/>
    <col min="7687" max="7688" width="6.42578125" style="1" customWidth="1"/>
    <col min="7689" max="7689" width="13.85546875" style="1" customWidth="1"/>
    <col min="7690" max="7690" width="9.140625" style="1"/>
    <col min="7691" max="7691" width="11.5703125" style="1" customWidth="1"/>
    <col min="7692" max="7936" width="9.140625" style="1"/>
    <col min="7937" max="7937" width="12.42578125" style="1" customWidth="1"/>
    <col min="7938" max="7938" width="14" style="1" customWidth="1"/>
    <col min="7939" max="7939" width="9" style="1" customWidth="1"/>
    <col min="7940" max="7940" width="9.140625" style="1"/>
    <col min="7941" max="7941" width="6.85546875" style="1" customWidth="1"/>
    <col min="7942" max="7942" width="9.140625" style="1"/>
    <col min="7943" max="7944" width="6.42578125" style="1" customWidth="1"/>
    <col min="7945" max="7945" width="13.85546875" style="1" customWidth="1"/>
    <col min="7946" max="7946" width="9.140625" style="1"/>
    <col min="7947" max="7947" width="11.5703125" style="1" customWidth="1"/>
    <col min="7948" max="8192" width="9.140625" style="1"/>
    <col min="8193" max="8193" width="12.42578125" style="1" customWidth="1"/>
    <col min="8194" max="8194" width="14" style="1" customWidth="1"/>
    <col min="8195" max="8195" width="9" style="1" customWidth="1"/>
    <col min="8196" max="8196" width="9.140625" style="1"/>
    <col min="8197" max="8197" width="6.85546875" style="1" customWidth="1"/>
    <col min="8198" max="8198" width="9.140625" style="1"/>
    <col min="8199" max="8200" width="6.42578125" style="1" customWidth="1"/>
    <col min="8201" max="8201" width="13.85546875" style="1" customWidth="1"/>
    <col min="8202" max="8202" width="9.140625" style="1"/>
    <col min="8203" max="8203" width="11.5703125" style="1" customWidth="1"/>
    <col min="8204" max="8448" width="9.140625" style="1"/>
    <col min="8449" max="8449" width="12.42578125" style="1" customWidth="1"/>
    <col min="8450" max="8450" width="14" style="1" customWidth="1"/>
    <col min="8451" max="8451" width="9" style="1" customWidth="1"/>
    <col min="8452" max="8452" width="9.140625" style="1"/>
    <col min="8453" max="8453" width="6.85546875" style="1" customWidth="1"/>
    <col min="8454" max="8454" width="9.140625" style="1"/>
    <col min="8455" max="8456" width="6.42578125" style="1" customWidth="1"/>
    <col min="8457" max="8457" width="13.85546875" style="1" customWidth="1"/>
    <col min="8458" max="8458" width="9.140625" style="1"/>
    <col min="8459" max="8459" width="11.5703125" style="1" customWidth="1"/>
    <col min="8460" max="8704" width="9.140625" style="1"/>
    <col min="8705" max="8705" width="12.42578125" style="1" customWidth="1"/>
    <col min="8706" max="8706" width="14" style="1" customWidth="1"/>
    <col min="8707" max="8707" width="9" style="1" customWidth="1"/>
    <col min="8708" max="8708" width="9.140625" style="1"/>
    <col min="8709" max="8709" width="6.85546875" style="1" customWidth="1"/>
    <col min="8710" max="8710" width="9.140625" style="1"/>
    <col min="8711" max="8712" width="6.42578125" style="1" customWidth="1"/>
    <col min="8713" max="8713" width="13.85546875" style="1" customWidth="1"/>
    <col min="8714" max="8714" width="9.140625" style="1"/>
    <col min="8715" max="8715" width="11.5703125" style="1" customWidth="1"/>
    <col min="8716" max="8960" width="9.140625" style="1"/>
    <col min="8961" max="8961" width="12.42578125" style="1" customWidth="1"/>
    <col min="8962" max="8962" width="14" style="1" customWidth="1"/>
    <col min="8963" max="8963" width="9" style="1" customWidth="1"/>
    <col min="8964" max="8964" width="9.140625" style="1"/>
    <col min="8965" max="8965" width="6.85546875" style="1" customWidth="1"/>
    <col min="8966" max="8966" width="9.140625" style="1"/>
    <col min="8967" max="8968" width="6.42578125" style="1" customWidth="1"/>
    <col min="8969" max="8969" width="13.85546875" style="1" customWidth="1"/>
    <col min="8970" max="8970" width="9.140625" style="1"/>
    <col min="8971" max="8971" width="11.5703125" style="1" customWidth="1"/>
    <col min="8972" max="9216" width="9.140625" style="1"/>
    <col min="9217" max="9217" width="12.42578125" style="1" customWidth="1"/>
    <col min="9218" max="9218" width="14" style="1" customWidth="1"/>
    <col min="9219" max="9219" width="9" style="1" customWidth="1"/>
    <col min="9220" max="9220" width="9.140625" style="1"/>
    <col min="9221" max="9221" width="6.85546875" style="1" customWidth="1"/>
    <col min="9222" max="9222" width="9.140625" style="1"/>
    <col min="9223" max="9224" width="6.42578125" style="1" customWidth="1"/>
    <col min="9225" max="9225" width="13.85546875" style="1" customWidth="1"/>
    <col min="9226" max="9226" width="9.140625" style="1"/>
    <col min="9227" max="9227" width="11.5703125" style="1" customWidth="1"/>
    <col min="9228" max="9472" width="9.140625" style="1"/>
    <col min="9473" max="9473" width="12.42578125" style="1" customWidth="1"/>
    <col min="9474" max="9474" width="14" style="1" customWidth="1"/>
    <col min="9475" max="9475" width="9" style="1" customWidth="1"/>
    <col min="9476" max="9476" width="9.140625" style="1"/>
    <col min="9477" max="9477" width="6.85546875" style="1" customWidth="1"/>
    <col min="9478" max="9478" width="9.140625" style="1"/>
    <col min="9479" max="9480" width="6.42578125" style="1" customWidth="1"/>
    <col min="9481" max="9481" width="13.85546875" style="1" customWidth="1"/>
    <col min="9482" max="9482" width="9.140625" style="1"/>
    <col min="9483" max="9483" width="11.5703125" style="1" customWidth="1"/>
    <col min="9484" max="9728" width="9.140625" style="1"/>
    <col min="9729" max="9729" width="12.42578125" style="1" customWidth="1"/>
    <col min="9730" max="9730" width="14" style="1" customWidth="1"/>
    <col min="9731" max="9731" width="9" style="1" customWidth="1"/>
    <col min="9732" max="9732" width="9.140625" style="1"/>
    <col min="9733" max="9733" width="6.85546875" style="1" customWidth="1"/>
    <col min="9734" max="9734" width="9.140625" style="1"/>
    <col min="9735" max="9736" width="6.42578125" style="1" customWidth="1"/>
    <col min="9737" max="9737" width="13.85546875" style="1" customWidth="1"/>
    <col min="9738" max="9738" width="9.140625" style="1"/>
    <col min="9739" max="9739" width="11.5703125" style="1" customWidth="1"/>
    <col min="9740" max="9984" width="9.140625" style="1"/>
    <col min="9985" max="9985" width="12.42578125" style="1" customWidth="1"/>
    <col min="9986" max="9986" width="14" style="1" customWidth="1"/>
    <col min="9987" max="9987" width="9" style="1" customWidth="1"/>
    <col min="9988" max="9988" width="9.140625" style="1"/>
    <col min="9989" max="9989" width="6.85546875" style="1" customWidth="1"/>
    <col min="9990" max="9990" width="9.140625" style="1"/>
    <col min="9991" max="9992" width="6.42578125" style="1" customWidth="1"/>
    <col min="9993" max="9993" width="13.85546875" style="1" customWidth="1"/>
    <col min="9994" max="9994" width="9.140625" style="1"/>
    <col min="9995" max="9995" width="11.5703125" style="1" customWidth="1"/>
    <col min="9996" max="10240" width="9.140625" style="1"/>
    <col min="10241" max="10241" width="12.42578125" style="1" customWidth="1"/>
    <col min="10242" max="10242" width="14" style="1" customWidth="1"/>
    <col min="10243" max="10243" width="9" style="1" customWidth="1"/>
    <col min="10244" max="10244" width="9.140625" style="1"/>
    <col min="10245" max="10245" width="6.85546875" style="1" customWidth="1"/>
    <col min="10246" max="10246" width="9.140625" style="1"/>
    <col min="10247" max="10248" width="6.42578125" style="1" customWidth="1"/>
    <col min="10249" max="10249" width="13.85546875" style="1" customWidth="1"/>
    <col min="10250" max="10250" width="9.140625" style="1"/>
    <col min="10251" max="10251" width="11.5703125" style="1" customWidth="1"/>
    <col min="10252" max="10496" width="9.140625" style="1"/>
    <col min="10497" max="10497" width="12.42578125" style="1" customWidth="1"/>
    <col min="10498" max="10498" width="14" style="1" customWidth="1"/>
    <col min="10499" max="10499" width="9" style="1" customWidth="1"/>
    <col min="10500" max="10500" width="9.140625" style="1"/>
    <col min="10501" max="10501" width="6.85546875" style="1" customWidth="1"/>
    <col min="10502" max="10502" width="9.140625" style="1"/>
    <col min="10503" max="10504" width="6.42578125" style="1" customWidth="1"/>
    <col min="10505" max="10505" width="13.85546875" style="1" customWidth="1"/>
    <col min="10506" max="10506" width="9.140625" style="1"/>
    <col min="10507" max="10507" width="11.5703125" style="1" customWidth="1"/>
    <col min="10508" max="10752" width="9.140625" style="1"/>
    <col min="10753" max="10753" width="12.42578125" style="1" customWidth="1"/>
    <col min="10754" max="10754" width="14" style="1" customWidth="1"/>
    <col min="10755" max="10755" width="9" style="1" customWidth="1"/>
    <col min="10756" max="10756" width="9.140625" style="1"/>
    <col min="10757" max="10757" width="6.85546875" style="1" customWidth="1"/>
    <col min="10758" max="10758" width="9.140625" style="1"/>
    <col min="10759" max="10760" width="6.42578125" style="1" customWidth="1"/>
    <col min="10761" max="10761" width="13.85546875" style="1" customWidth="1"/>
    <col min="10762" max="10762" width="9.140625" style="1"/>
    <col min="10763" max="10763" width="11.5703125" style="1" customWidth="1"/>
    <col min="10764" max="11008" width="9.140625" style="1"/>
    <col min="11009" max="11009" width="12.42578125" style="1" customWidth="1"/>
    <col min="11010" max="11010" width="14" style="1" customWidth="1"/>
    <col min="11011" max="11011" width="9" style="1" customWidth="1"/>
    <col min="11012" max="11012" width="9.140625" style="1"/>
    <col min="11013" max="11013" width="6.85546875" style="1" customWidth="1"/>
    <col min="11014" max="11014" width="9.140625" style="1"/>
    <col min="11015" max="11016" width="6.42578125" style="1" customWidth="1"/>
    <col min="11017" max="11017" width="13.85546875" style="1" customWidth="1"/>
    <col min="11018" max="11018" width="9.140625" style="1"/>
    <col min="11019" max="11019" width="11.5703125" style="1" customWidth="1"/>
    <col min="11020" max="11264" width="9.140625" style="1"/>
    <col min="11265" max="11265" width="12.42578125" style="1" customWidth="1"/>
    <col min="11266" max="11266" width="14" style="1" customWidth="1"/>
    <col min="11267" max="11267" width="9" style="1" customWidth="1"/>
    <col min="11268" max="11268" width="9.140625" style="1"/>
    <col min="11269" max="11269" width="6.85546875" style="1" customWidth="1"/>
    <col min="11270" max="11270" width="9.140625" style="1"/>
    <col min="11271" max="11272" width="6.42578125" style="1" customWidth="1"/>
    <col min="11273" max="11273" width="13.85546875" style="1" customWidth="1"/>
    <col min="11274" max="11274" width="9.140625" style="1"/>
    <col min="11275" max="11275" width="11.5703125" style="1" customWidth="1"/>
    <col min="11276" max="11520" width="9.140625" style="1"/>
    <col min="11521" max="11521" width="12.42578125" style="1" customWidth="1"/>
    <col min="11522" max="11522" width="14" style="1" customWidth="1"/>
    <col min="11523" max="11523" width="9" style="1" customWidth="1"/>
    <col min="11524" max="11524" width="9.140625" style="1"/>
    <col min="11525" max="11525" width="6.85546875" style="1" customWidth="1"/>
    <col min="11526" max="11526" width="9.140625" style="1"/>
    <col min="11527" max="11528" width="6.42578125" style="1" customWidth="1"/>
    <col min="11529" max="11529" width="13.85546875" style="1" customWidth="1"/>
    <col min="11530" max="11530" width="9.140625" style="1"/>
    <col min="11531" max="11531" width="11.5703125" style="1" customWidth="1"/>
    <col min="11532" max="11776" width="9.140625" style="1"/>
    <col min="11777" max="11777" width="12.42578125" style="1" customWidth="1"/>
    <col min="11778" max="11778" width="14" style="1" customWidth="1"/>
    <col min="11779" max="11779" width="9" style="1" customWidth="1"/>
    <col min="11780" max="11780" width="9.140625" style="1"/>
    <col min="11781" max="11781" width="6.85546875" style="1" customWidth="1"/>
    <col min="11782" max="11782" width="9.140625" style="1"/>
    <col min="11783" max="11784" width="6.42578125" style="1" customWidth="1"/>
    <col min="11785" max="11785" width="13.85546875" style="1" customWidth="1"/>
    <col min="11786" max="11786" width="9.140625" style="1"/>
    <col min="11787" max="11787" width="11.5703125" style="1" customWidth="1"/>
    <col min="11788" max="12032" width="9.140625" style="1"/>
    <col min="12033" max="12033" width="12.42578125" style="1" customWidth="1"/>
    <col min="12034" max="12034" width="14" style="1" customWidth="1"/>
    <col min="12035" max="12035" width="9" style="1" customWidth="1"/>
    <col min="12036" max="12036" width="9.140625" style="1"/>
    <col min="12037" max="12037" width="6.85546875" style="1" customWidth="1"/>
    <col min="12038" max="12038" width="9.140625" style="1"/>
    <col min="12039" max="12040" width="6.42578125" style="1" customWidth="1"/>
    <col min="12041" max="12041" width="13.85546875" style="1" customWidth="1"/>
    <col min="12042" max="12042" width="9.140625" style="1"/>
    <col min="12043" max="12043" width="11.5703125" style="1" customWidth="1"/>
    <col min="12044" max="12288" width="9.140625" style="1"/>
    <col min="12289" max="12289" width="12.42578125" style="1" customWidth="1"/>
    <col min="12290" max="12290" width="14" style="1" customWidth="1"/>
    <col min="12291" max="12291" width="9" style="1" customWidth="1"/>
    <col min="12292" max="12292" width="9.140625" style="1"/>
    <col min="12293" max="12293" width="6.85546875" style="1" customWidth="1"/>
    <col min="12294" max="12294" width="9.140625" style="1"/>
    <col min="12295" max="12296" width="6.42578125" style="1" customWidth="1"/>
    <col min="12297" max="12297" width="13.85546875" style="1" customWidth="1"/>
    <col min="12298" max="12298" width="9.140625" style="1"/>
    <col min="12299" max="12299" width="11.5703125" style="1" customWidth="1"/>
    <col min="12300" max="12544" width="9.140625" style="1"/>
    <col min="12545" max="12545" width="12.42578125" style="1" customWidth="1"/>
    <col min="12546" max="12546" width="14" style="1" customWidth="1"/>
    <col min="12547" max="12547" width="9" style="1" customWidth="1"/>
    <col min="12548" max="12548" width="9.140625" style="1"/>
    <col min="12549" max="12549" width="6.85546875" style="1" customWidth="1"/>
    <col min="12550" max="12550" width="9.140625" style="1"/>
    <col min="12551" max="12552" width="6.42578125" style="1" customWidth="1"/>
    <col min="12553" max="12553" width="13.85546875" style="1" customWidth="1"/>
    <col min="12554" max="12554" width="9.140625" style="1"/>
    <col min="12555" max="12555" width="11.5703125" style="1" customWidth="1"/>
    <col min="12556" max="12800" width="9.140625" style="1"/>
    <col min="12801" max="12801" width="12.42578125" style="1" customWidth="1"/>
    <col min="12802" max="12802" width="14" style="1" customWidth="1"/>
    <col min="12803" max="12803" width="9" style="1" customWidth="1"/>
    <col min="12804" max="12804" width="9.140625" style="1"/>
    <col min="12805" max="12805" width="6.85546875" style="1" customWidth="1"/>
    <col min="12806" max="12806" width="9.140625" style="1"/>
    <col min="12807" max="12808" width="6.42578125" style="1" customWidth="1"/>
    <col min="12809" max="12809" width="13.85546875" style="1" customWidth="1"/>
    <col min="12810" max="12810" width="9.140625" style="1"/>
    <col min="12811" max="12811" width="11.5703125" style="1" customWidth="1"/>
    <col min="12812" max="13056" width="9.140625" style="1"/>
    <col min="13057" max="13057" width="12.42578125" style="1" customWidth="1"/>
    <col min="13058" max="13058" width="14" style="1" customWidth="1"/>
    <col min="13059" max="13059" width="9" style="1" customWidth="1"/>
    <col min="13060" max="13060" width="9.140625" style="1"/>
    <col min="13061" max="13061" width="6.85546875" style="1" customWidth="1"/>
    <col min="13062" max="13062" width="9.140625" style="1"/>
    <col min="13063" max="13064" width="6.42578125" style="1" customWidth="1"/>
    <col min="13065" max="13065" width="13.85546875" style="1" customWidth="1"/>
    <col min="13066" max="13066" width="9.140625" style="1"/>
    <col min="13067" max="13067" width="11.5703125" style="1" customWidth="1"/>
    <col min="13068" max="13312" width="9.140625" style="1"/>
    <col min="13313" max="13313" width="12.42578125" style="1" customWidth="1"/>
    <col min="13314" max="13314" width="14" style="1" customWidth="1"/>
    <col min="13315" max="13315" width="9" style="1" customWidth="1"/>
    <col min="13316" max="13316" width="9.140625" style="1"/>
    <col min="13317" max="13317" width="6.85546875" style="1" customWidth="1"/>
    <col min="13318" max="13318" width="9.140625" style="1"/>
    <col min="13319" max="13320" width="6.42578125" style="1" customWidth="1"/>
    <col min="13321" max="13321" width="13.85546875" style="1" customWidth="1"/>
    <col min="13322" max="13322" width="9.140625" style="1"/>
    <col min="13323" max="13323" width="11.5703125" style="1" customWidth="1"/>
    <col min="13324" max="13568" width="9.140625" style="1"/>
    <col min="13569" max="13569" width="12.42578125" style="1" customWidth="1"/>
    <col min="13570" max="13570" width="14" style="1" customWidth="1"/>
    <col min="13571" max="13571" width="9" style="1" customWidth="1"/>
    <col min="13572" max="13572" width="9.140625" style="1"/>
    <col min="13573" max="13573" width="6.85546875" style="1" customWidth="1"/>
    <col min="13574" max="13574" width="9.140625" style="1"/>
    <col min="13575" max="13576" width="6.42578125" style="1" customWidth="1"/>
    <col min="13577" max="13577" width="13.85546875" style="1" customWidth="1"/>
    <col min="13578" max="13578" width="9.140625" style="1"/>
    <col min="13579" max="13579" width="11.5703125" style="1" customWidth="1"/>
    <col min="13580" max="13824" width="9.140625" style="1"/>
    <col min="13825" max="13825" width="12.42578125" style="1" customWidth="1"/>
    <col min="13826" max="13826" width="14" style="1" customWidth="1"/>
    <col min="13827" max="13827" width="9" style="1" customWidth="1"/>
    <col min="13828" max="13828" width="9.140625" style="1"/>
    <col min="13829" max="13829" width="6.85546875" style="1" customWidth="1"/>
    <col min="13830" max="13830" width="9.140625" style="1"/>
    <col min="13831" max="13832" width="6.42578125" style="1" customWidth="1"/>
    <col min="13833" max="13833" width="13.85546875" style="1" customWidth="1"/>
    <col min="13834" max="13834" width="9.140625" style="1"/>
    <col min="13835" max="13835" width="11.5703125" style="1" customWidth="1"/>
    <col min="13836" max="14080" width="9.140625" style="1"/>
    <col min="14081" max="14081" width="12.42578125" style="1" customWidth="1"/>
    <col min="14082" max="14082" width="14" style="1" customWidth="1"/>
    <col min="14083" max="14083" width="9" style="1" customWidth="1"/>
    <col min="14084" max="14084" width="9.140625" style="1"/>
    <col min="14085" max="14085" width="6.85546875" style="1" customWidth="1"/>
    <col min="14086" max="14086" width="9.140625" style="1"/>
    <col min="14087" max="14088" width="6.42578125" style="1" customWidth="1"/>
    <col min="14089" max="14089" width="13.85546875" style="1" customWidth="1"/>
    <col min="14090" max="14090" width="9.140625" style="1"/>
    <col min="14091" max="14091" width="11.5703125" style="1" customWidth="1"/>
    <col min="14092" max="14336" width="9.140625" style="1"/>
    <col min="14337" max="14337" width="12.42578125" style="1" customWidth="1"/>
    <col min="14338" max="14338" width="14" style="1" customWidth="1"/>
    <col min="14339" max="14339" width="9" style="1" customWidth="1"/>
    <col min="14340" max="14340" width="9.140625" style="1"/>
    <col min="14341" max="14341" width="6.85546875" style="1" customWidth="1"/>
    <col min="14342" max="14342" width="9.140625" style="1"/>
    <col min="14343" max="14344" width="6.42578125" style="1" customWidth="1"/>
    <col min="14345" max="14345" width="13.85546875" style="1" customWidth="1"/>
    <col min="14346" max="14346" width="9.140625" style="1"/>
    <col min="14347" max="14347" width="11.5703125" style="1" customWidth="1"/>
    <col min="14348" max="14592" width="9.140625" style="1"/>
    <col min="14593" max="14593" width="12.42578125" style="1" customWidth="1"/>
    <col min="14594" max="14594" width="14" style="1" customWidth="1"/>
    <col min="14595" max="14595" width="9" style="1" customWidth="1"/>
    <col min="14596" max="14596" width="9.140625" style="1"/>
    <col min="14597" max="14597" width="6.85546875" style="1" customWidth="1"/>
    <col min="14598" max="14598" width="9.140625" style="1"/>
    <col min="14599" max="14600" width="6.42578125" style="1" customWidth="1"/>
    <col min="14601" max="14601" width="13.85546875" style="1" customWidth="1"/>
    <col min="14602" max="14602" width="9.140625" style="1"/>
    <col min="14603" max="14603" width="11.5703125" style="1" customWidth="1"/>
    <col min="14604" max="14848" width="9.140625" style="1"/>
    <col min="14849" max="14849" width="12.42578125" style="1" customWidth="1"/>
    <col min="14850" max="14850" width="14" style="1" customWidth="1"/>
    <col min="14851" max="14851" width="9" style="1" customWidth="1"/>
    <col min="14852" max="14852" width="9.140625" style="1"/>
    <col min="14853" max="14853" width="6.85546875" style="1" customWidth="1"/>
    <col min="14854" max="14854" width="9.140625" style="1"/>
    <col min="14855" max="14856" width="6.42578125" style="1" customWidth="1"/>
    <col min="14857" max="14857" width="13.85546875" style="1" customWidth="1"/>
    <col min="14858" max="14858" width="9.140625" style="1"/>
    <col min="14859" max="14859" width="11.5703125" style="1" customWidth="1"/>
    <col min="14860" max="15104" width="9.140625" style="1"/>
    <col min="15105" max="15105" width="12.42578125" style="1" customWidth="1"/>
    <col min="15106" max="15106" width="14" style="1" customWidth="1"/>
    <col min="15107" max="15107" width="9" style="1" customWidth="1"/>
    <col min="15108" max="15108" width="9.140625" style="1"/>
    <col min="15109" max="15109" width="6.85546875" style="1" customWidth="1"/>
    <col min="15110" max="15110" width="9.140625" style="1"/>
    <col min="15111" max="15112" width="6.42578125" style="1" customWidth="1"/>
    <col min="15113" max="15113" width="13.85546875" style="1" customWidth="1"/>
    <col min="15114" max="15114" width="9.140625" style="1"/>
    <col min="15115" max="15115" width="11.5703125" style="1" customWidth="1"/>
    <col min="15116" max="15360" width="9.140625" style="1"/>
    <col min="15361" max="15361" width="12.42578125" style="1" customWidth="1"/>
    <col min="15362" max="15362" width="14" style="1" customWidth="1"/>
    <col min="15363" max="15363" width="9" style="1" customWidth="1"/>
    <col min="15364" max="15364" width="9.140625" style="1"/>
    <col min="15365" max="15365" width="6.85546875" style="1" customWidth="1"/>
    <col min="15366" max="15366" width="9.140625" style="1"/>
    <col min="15367" max="15368" width="6.42578125" style="1" customWidth="1"/>
    <col min="15369" max="15369" width="13.85546875" style="1" customWidth="1"/>
    <col min="15370" max="15370" width="9.140625" style="1"/>
    <col min="15371" max="15371" width="11.5703125" style="1" customWidth="1"/>
    <col min="15372" max="15616" width="9.140625" style="1"/>
    <col min="15617" max="15617" width="12.42578125" style="1" customWidth="1"/>
    <col min="15618" max="15618" width="14" style="1" customWidth="1"/>
    <col min="15619" max="15619" width="9" style="1" customWidth="1"/>
    <col min="15620" max="15620" width="9.140625" style="1"/>
    <col min="15621" max="15621" width="6.85546875" style="1" customWidth="1"/>
    <col min="15622" max="15622" width="9.140625" style="1"/>
    <col min="15623" max="15624" width="6.42578125" style="1" customWidth="1"/>
    <col min="15625" max="15625" width="13.85546875" style="1" customWidth="1"/>
    <col min="15626" max="15626" width="9.140625" style="1"/>
    <col min="15627" max="15627" width="11.5703125" style="1" customWidth="1"/>
    <col min="15628" max="15872" width="9.140625" style="1"/>
    <col min="15873" max="15873" width="12.42578125" style="1" customWidth="1"/>
    <col min="15874" max="15874" width="14" style="1" customWidth="1"/>
    <col min="15875" max="15875" width="9" style="1" customWidth="1"/>
    <col min="15876" max="15876" width="9.140625" style="1"/>
    <col min="15877" max="15877" width="6.85546875" style="1" customWidth="1"/>
    <col min="15878" max="15878" width="9.140625" style="1"/>
    <col min="15879" max="15880" width="6.42578125" style="1" customWidth="1"/>
    <col min="15881" max="15881" width="13.85546875" style="1" customWidth="1"/>
    <col min="15882" max="15882" width="9.140625" style="1"/>
    <col min="15883" max="15883" width="11.5703125" style="1" customWidth="1"/>
    <col min="15884" max="16128" width="9.140625" style="1"/>
    <col min="16129" max="16129" width="12.42578125" style="1" customWidth="1"/>
    <col min="16130" max="16130" width="14" style="1" customWidth="1"/>
    <col min="16131" max="16131" width="9" style="1" customWidth="1"/>
    <col min="16132" max="16132" width="9.140625" style="1"/>
    <col min="16133" max="16133" width="6.85546875" style="1" customWidth="1"/>
    <col min="16134" max="16134" width="9.140625" style="1"/>
    <col min="16135" max="16136" width="6.42578125" style="1" customWidth="1"/>
    <col min="16137" max="16137" width="13.85546875" style="1" customWidth="1"/>
    <col min="16138" max="16138" width="9.140625" style="1"/>
    <col min="16139" max="16139" width="11.5703125" style="1" customWidth="1"/>
    <col min="16140" max="16384" width="9.140625" style="1"/>
  </cols>
  <sheetData>
    <row r="1" spans="1:9">
      <c r="A1" s="3" t="s">
        <v>36</v>
      </c>
      <c r="B1" s="49" t="str">
        <f>'1. stran'!B6</f>
        <v>OBČINA GORNJA RADGONA</v>
      </c>
      <c r="C1" s="19"/>
      <c r="D1" s="19"/>
      <c r="E1" s="19"/>
      <c r="F1" s="19"/>
      <c r="G1" s="19"/>
      <c r="H1" s="19"/>
      <c r="I1" s="50"/>
    </row>
    <row r="2" spans="1:9">
      <c r="A2" s="6"/>
      <c r="B2" s="24" t="str">
        <f>'1. stran'!B7</f>
        <v>Partizanska cesta 13</v>
      </c>
      <c r="I2" s="51"/>
    </row>
    <row r="3" spans="1:9">
      <c r="A3" s="9"/>
      <c r="B3" s="52" t="str">
        <f>'1. stran'!B8</f>
        <v>9520 Gornja Radgona</v>
      </c>
      <c r="C3" s="17"/>
      <c r="D3" s="17"/>
      <c r="E3" s="17"/>
      <c r="F3" s="17"/>
      <c r="G3" s="17"/>
      <c r="H3" s="17"/>
      <c r="I3" s="53"/>
    </row>
    <row r="4" spans="1:9">
      <c r="B4" s="24"/>
    </row>
    <row r="5" spans="1:9" ht="18.75" customHeight="1">
      <c r="A5" s="15" t="s">
        <v>4</v>
      </c>
      <c r="B5" s="29" t="s">
        <v>2283</v>
      </c>
      <c r="C5" s="27"/>
      <c r="D5" s="27"/>
      <c r="E5" s="27"/>
      <c r="F5" s="27"/>
      <c r="G5" s="27"/>
      <c r="H5" s="27"/>
      <c r="I5" s="55"/>
    </row>
    <row r="6" spans="1:9">
      <c r="B6" s="24"/>
    </row>
    <row r="7" spans="1:9">
      <c r="A7" s="15" t="s">
        <v>5</v>
      </c>
      <c r="B7" s="29" t="str">
        <f>'1. stran'!B14:E14</f>
        <v>NOVOGRADNJA, REKONSTRUKCIJA</v>
      </c>
      <c r="C7" s="27"/>
      <c r="D7" s="27"/>
      <c r="E7" s="27"/>
      <c r="F7" s="27"/>
      <c r="G7" s="27"/>
      <c r="H7" s="27"/>
      <c r="I7" s="55"/>
    </row>
    <row r="8" spans="1:9" ht="15" customHeight="1"/>
    <row r="9" spans="1:9" ht="11.25" customHeight="1"/>
    <row r="10" spans="1:9" ht="20.25">
      <c r="B10" s="56" t="s">
        <v>37</v>
      </c>
      <c r="C10" s="57"/>
      <c r="D10" s="57"/>
      <c r="E10" s="57"/>
      <c r="F10" s="57"/>
      <c r="G10" s="57"/>
      <c r="H10" s="57"/>
      <c r="I10" s="58"/>
    </row>
    <row r="12" spans="1:9">
      <c r="A12" s="59"/>
      <c r="B12" s="474" t="s">
        <v>2281</v>
      </c>
      <c r="C12" s="469"/>
      <c r="D12" s="469"/>
      <c r="E12" s="469"/>
      <c r="F12" s="469"/>
      <c r="G12" s="469"/>
      <c r="H12" s="475"/>
      <c r="I12" s="476"/>
    </row>
    <row r="13" spans="1:9">
      <c r="A13" s="59"/>
      <c r="B13" s="462" t="s">
        <v>2280</v>
      </c>
      <c r="C13" s="477"/>
      <c r="D13" s="477"/>
      <c r="E13" s="477"/>
      <c r="F13" s="477"/>
      <c r="G13" s="477"/>
      <c r="H13" s="460"/>
      <c r="I13" s="461">
        <f>Rekapitulacija!I23+Rekapitulacija!I35</f>
        <v>0</v>
      </c>
    </row>
    <row r="14" spans="1:9">
      <c r="A14" s="59"/>
      <c r="B14" s="462" t="s">
        <v>2235</v>
      </c>
      <c r="C14" s="477"/>
      <c r="D14" s="477"/>
      <c r="E14" s="477"/>
      <c r="F14" s="477"/>
      <c r="G14" s="477"/>
      <c r="H14" s="460"/>
      <c r="I14" s="461">
        <f>Rekapitulacija!I42</f>
        <v>0</v>
      </c>
    </row>
    <row r="15" spans="1:9">
      <c r="A15" s="59"/>
      <c r="B15" s="462" t="s">
        <v>2244</v>
      </c>
      <c r="C15" s="477"/>
      <c r="D15" s="477"/>
      <c r="E15" s="477"/>
      <c r="F15" s="477"/>
      <c r="G15" s="477"/>
      <c r="H15" s="460"/>
      <c r="I15" s="461">
        <f>Rekapitulacija!I49</f>
        <v>0</v>
      </c>
    </row>
    <row r="16" spans="1:9">
      <c r="A16" s="59"/>
      <c r="B16" s="462" t="s">
        <v>2251</v>
      </c>
      <c r="C16" s="477"/>
      <c r="D16" s="477"/>
      <c r="E16" s="477"/>
      <c r="F16" s="477"/>
      <c r="G16" s="477"/>
      <c r="H16" s="460"/>
      <c r="I16" s="461">
        <f>Rekapitulacija!I59</f>
        <v>0</v>
      </c>
    </row>
    <row r="17" spans="1:9" ht="17.25" thickBot="1">
      <c r="A17" s="59"/>
      <c r="B17" s="462"/>
      <c r="C17" s="477"/>
      <c r="D17" s="477"/>
      <c r="E17" s="477"/>
      <c r="F17" s="477"/>
      <c r="G17" s="477"/>
      <c r="H17" s="460"/>
      <c r="I17" s="461"/>
    </row>
    <row r="18" spans="1:9" s="65" customFormat="1" ht="20.100000000000001" customHeight="1">
      <c r="B18" s="66" t="s">
        <v>38</v>
      </c>
      <c r="C18" s="67"/>
      <c r="D18" s="67"/>
      <c r="E18" s="67"/>
      <c r="F18" s="67"/>
      <c r="G18" s="67"/>
      <c r="H18" s="67"/>
      <c r="I18" s="68">
        <f>I13+I14+I15+I16</f>
        <v>0</v>
      </c>
    </row>
    <row r="19" spans="1:9" s="24" customFormat="1" ht="18" customHeight="1">
      <c r="B19" s="69" t="s">
        <v>2274</v>
      </c>
      <c r="I19" s="70">
        <f>I18*0.05</f>
        <v>0</v>
      </c>
    </row>
    <row r="20" spans="1:9" s="65" customFormat="1" ht="17.25" customHeight="1" thickBot="1">
      <c r="B20" s="71" t="s">
        <v>39</v>
      </c>
      <c r="C20" s="72"/>
      <c r="D20" s="72"/>
      <c r="E20" s="72"/>
      <c r="F20" s="72"/>
      <c r="G20" s="72"/>
      <c r="H20" s="72"/>
      <c r="I20" s="464">
        <f>(I18+I19)*0.22</f>
        <v>0</v>
      </c>
    </row>
    <row r="21" spans="1:9" s="65" customFormat="1" ht="17.25" customHeight="1" thickBot="1">
      <c r="B21" s="24"/>
      <c r="I21" s="73"/>
    </row>
    <row r="22" spans="1:9" s="65" customFormat="1" ht="20.25" customHeight="1" thickBot="1">
      <c r="B22" s="465" t="s">
        <v>40</v>
      </c>
      <c r="C22" s="74"/>
      <c r="D22" s="74"/>
      <c r="E22" s="74"/>
      <c r="F22" s="74"/>
      <c r="G22" s="74"/>
      <c r="H22" s="74"/>
      <c r="I22" s="467">
        <f>SUM(I18:I21)</f>
        <v>0</v>
      </c>
    </row>
    <row r="23" spans="1:9">
      <c r="A23" s="59"/>
      <c r="B23" s="462"/>
      <c r="C23" s="477"/>
      <c r="D23" s="477"/>
      <c r="E23" s="477"/>
      <c r="F23" s="477"/>
      <c r="G23" s="477"/>
      <c r="H23" s="460"/>
      <c r="I23" s="461"/>
    </row>
    <row r="24" spans="1:9">
      <c r="A24" s="59"/>
      <c r="B24" s="478" t="s">
        <v>2275</v>
      </c>
      <c r="C24" s="479"/>
      <c r="D24" s="479"/>
      <c r="E24" s="479"/>
      <c r="F24" s="479"/>
      <c r="G24" s="479"/>
      <c r="H24" s="472"/>
      <c r="I24" s="473"/>
    </row>
    <row r="25" spans="1:9">
      <c r="A25" s="59"/>
      <c r="B25" s="462" t="s">
        <v>2280</v>
      </c>
      <c r="C25" s="477"/>
      <c r="D25" s="477"/>
      <c r="E25" s="477"/>
      <c r="F25" s="477"/>
      <c r="G25" s="477"/>
      <c r="H25" s="460"/>
      <c r="I25" s="461">
        <f>Rekapitulacija!I78+Rekapitulacija!I92</f>
        <v>0</v>
      </c>
    </row>
    <row r="26" spans="1:9">
      <c r="A26" s="59"/>
      <c r="B26" s="462" t="s">
        <v>2244</v>
      </c>
      <c r="C26" s="477"/>
      <c r="D26" s="477"/>
      <c r="E26" s="477"/>
      <c r="F26" s="477"/>
      <c r="G26" s="477"/>
      <c r="H26" s="460"/>
      <c r="I26" s="461">
        <f>Rekapitulacija!I97</f>
        <v>0</v>
      </c>
    </row>
    <row r="27" spans="1:9">
      <c r="A27" s="59"/>
      <c r="B27" s="462" t="s">
        <v>2251</v>
      </c>
      <c r="C27" s="477"/>
      <c r="D27" s="477"/>
      <c r="E27" s="477"/>
      <c r="F27" s="477"/>
      <c r="G27" s="477"/>
      <c r="H27" s="460"/>
      <c r="I27" s="461">
        <f>Rekapitulacija!I105</f>
        <v>0</v>
      </c>
    </row>
    <row r="28" spans="1:9" s="24" customFormat="1" ht="17.25" thickBot="1">
      <c r="H28" s="18"/>
      <c r="I28" s="63"/>
    </row>
    <row r="29" spans="1:9" s="65" customFormat="1" ht="20.100000000000001" customHeight="1">
      <c r="B29" s="66" t="s">
        <v>38</v>
      </c>
      <c r="C29" s="67"/>
      <c r="D29" s="67"/>
      <c r="E29" s="67"/>
      <c r="F29" s="67"/>
      <c r="G29" s="67"/>
      <c r="H29" s="67"/>
      <c r="I29" s="68">
        <f>I24+I25+I26+I27</f>
        <v>0</v>
      </c>
    </row>
    <row r="30" spans="1:9" s="24" customFormat="1" ht="18" customHeight="1">
      <c r="B30" s="69" t="s">
        <v>2274</v>
      </c>
      <c r="I30" s="70">
        <f>I29*0.05</f>
        <v>0</v>
      </c>
    </row>
    <row r="31" spans="1:9" s="65" customFormat="1" ht="17.25" customHeight="1" thickBot="1">
      <c r="B31" s="71" t="s">
        <v>39</v>
      </c>
      <c r="C31" s="72"/>
      <c r="D31" s="72"/>
      <c r="E31" s="72"/>
      <c r="F31" s="72"/>
      <c r="G31" s="72"/>
      <c r="H31" s="72"/>
      <c r="I31" s="464">
        <f>(I29+I30)*0.22</f>
        <v>0</v>
      </c>
    </row>
    <row r="32" spans="1:9" s="65" customFormat="1" ht="17.25" customHeight="1" thickBot="1">
      <c r="B32" s="24"/>
      <c r="I32" s="73"/>
    </row>
    <row r="33" spans="1:9" s="65" customFormat="1" ht="20.25" customHeight="1" thickBot="1">
      <c r="B33" s="465" t="s">
        <v>40</v>
      </c>
      <c r="C33" s="74"/>
      <c r="D33" s="74"/>
      <c r="E33" s="74"/>
      <c r="F33" s="74"/>
      <c r="G33" s="74"/>
      <c r="H33" s="74"/>
      <c r="I33" s="467">
        <f>SUM(I29:I32)</f>
        <v>0</v>
      </c>
    </row>
    <row r="34" spans="1:9" ht="31.5" customHeight="1" thickBot="1">
      <c r="A34" s="59"/>
      <c r="B34" s="462"/>
      <c r="C34" s="477"/>
      <c r="D34" s="477"/>
      <c r="E34" s="477"/>
      <c r="F34" s="477"/>
      <c r="G34" s="477"/>
      <c r="H34" s="460"/>
      <c r="I34" s="461"/>
    </row>
    <row r="35" spans="1:9" s="65" customFormat="1" ht="20.100000000000001" customHeight="1">
      <c r="B35" s="483" t="s">
        <v>2282</v>
      </c>
      <c r="C35" s="484"/>
      <c r="D35" s="484"/>
      <c r="E35" s="484"/>
      <c r="F35" s="484"/>
      <c r="G35" s="484"/>
      <c r="H35" s="484"/>
      <c r="I35" s="485">
        <f>I18+I29</f>
        <v>0</v>
      </c>
    </row>
    <row r="36" spans="1:9" s="24" customFormat="1" ht="18" customHeight="1">
      <c r="B36" s="486" t="s">
        <v>2274</v>
      </c>
      <c r="C36" s="487"/>
      <c r="D36" s="487"/>
      <c r="E36" s="487"/>
      <c r="F36" s="487"/>
      <c r="G36" s="487"/>
      <c r="H36" s="487"/>
      <c r="I36" s="488">
        <f>I35*0.05</f>
        <v>0</v>
      </c>
    </row>
    <row r="37" spans="1:9" s="65" customFormat="1" ht="17.25" customHeight="1" thickBot="1">
      <c r="B37" s="489" t="s">
        <v>39</v>
      </c>
      <c r="C37" s="490"/>
      <c r="D37" s="490"/>
      <c r="E37" s="490"/>
      <c r="F37" s="490"/>
      <c r="G37" s="490"/>
      <c r="H37" s="490"/>
      <c r="I37" s="491">
        <f>(I35+I36)*0.22</f>
        <v>0</v>
      </c>
    </row>
    <row r="38" spans="1:9" s="65" customFormat="1" ht="17.25" customHeight="1" thickBot="1">
      <c r="B38" s="24"/>
      <c r="I38" s="73"/>
    </row>
    <row r="39" spans="1:9" s="65" customFormat="1" ht="34.5" customHeight="1" thickBot="1">
      <c r="B39" s="480" t="s">
        <v>40</v>
      </c>
      <c r="C39" s="481"/>
      <c r="D39" s="481"/>
      <c r="E39" s="481"/>
      <c r="F39" s="481"/>
      <c r="G39" s="481"/>
      <c r="H39" s="481"/>
      <c r="I39" s="482">
        <f>SUM(I35:I38)</f>
        <v>0</v>
      </c>
    </row>
  </sheetData>
  <sheetProtection algorithmName="SHA-512" hashValue="QI27LH9ndbdsTdYctyCRSkG6uEFmyncyaLvbPQBkvnr1IaAqShcLQ6lMXHtrVoJU15GdTu8AFTDWynobGJvLSA==" saltValue="lsozbl/jsAqP0KlgLfE/6Q==" spinCount="100000" sheet="1"/>
  <pageMargins left="0.78740157480314965" right="0.59055118110236227" top="0.63" bottom="0.55118110236220474" header="0.51181102362204722" footer="0.51181102362204722"/>
  <pageSetup paperSize="9" scale="98" firstPageNumber="0" orientation="portrait" horizontalDpi="300"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3B104-ED40-4F92-A44A-7886E27C1FD6}">
  <sheetPr>
    <tabColor rgb="FF00B0F0"/>
  </sheetPr>
  <dimension ref="A1:I29"/>
  <sheetViews>
    <sheetView view="pageBreakPreview" zoomScaleSheetLayoutView="100" workbookViewId="0">
      <selection activeCell="D7" sqref="D7"/>
    </sheetView>
  </sheetViews>
  <sheetFormatPr defaultRowHeight="16.5"/>
  <cols>
    <col min="1" max="1" width="7.140625" style="48" customWidth="1"/>
    <col min="2" max="2" width="39.42578125" style="1" customWidth="1"/>
    <col min="3" max="3" width="8.28515625" style="1" customWidth="1"/>
    <col min="4" max="4" width="11" style="1" customWidth="1"/>
    <col min="5" max="6" width="12.1406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1" style="1" customWidth="1"/>
    <col min="261" max="262" width="12.140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1" style="1" customWidth="1"/>
    <col min="517" max="518" width="12.140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1" style="1" customWidth="1"/>
    <col min="773" max="774" width="12.140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1" style="1" customWidth="1"/>
    <col min="1029" max="1030" width="12.140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1" style="1" customWidth="1"/>
    <col min="1285" max="1286" width="12.140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1" style="1" customWidth="1"/>
    <col min="1541" max="1542" width="12.140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1" style="1" customWidth="1"/>
    <col min="1797" max="1798" width="12.140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1" style="1" customWidth="1"/>
    <col min="2053" max="2054" width="12.140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1" style="1" customWidth="1"/>
    <col min="2309" max="2310" width="12.140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1" style="1" customWidth="1"/>
    <col min="2565" max="2566" width="12.140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1" style="1" customWidth="1"/>
    <col min="2821" max="2822" width="12.140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1" style="1" customWidth="1"/>
    <col min="3077" max="3078" width="12.140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1" style="1" customWidth="1"/>
    <col min="3333" max="3334" width="12.140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1" style="1" customWidth="1"/>
    <col min="3589" max="3590" width="12.140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1" style="1" customWidth="1"/>
    <col min="3845" max="3846" width="12.140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1" style="1" customWidth="1"/>
    <col min="4101" max="4102" width="12.140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1" style="1" customWidth="1"/>
    <col min="4357" max="4358" width="12.140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1" style="1" customWidth="1"/>
    <col min="4613" max="4614" width="12.140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1" style="1" customWidth="1"/>
    <col min="4869" max="4870" width="12.140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1" style="1" customWidth="1"/>
    <col min="5125" max="5126" width="12.140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1" style="1" customWidth="1"/>
    <col min="5381" max="5382" width="12.140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1" style="1" customWidth="1"/>
    <col min="5637" max="5638" width="12.140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1" style="1" customWidth="1"/>
    <col min="5893" max="5894" width="12.140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1" style="1" customWidth="1"/>
    <col min="6149" max="6150" width="12.140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1" style="1" customWidth="1"/>
    <col min="6405" max="6406" width="12.140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1" style="1" customWidth="1"/>
    <col min="6661" max="6662" width="12.140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1" style="1" customWidth="1"/>
    <col min="6917" max="6918" width="12.140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1" style="1" customWidth="1"/>
    <col min="7173" max="7174" width="12.140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1" style="1" customWidth="1"/>
    <col min="7429" max="7430" width="12.140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1" style="1" customWidth="1"/>
    <col min="7685" max="7686" width="12.140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1" style="1" customWidth="1"/>
    <col min="7941" max="7942" width="12.140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1" style="1" customWidth="1"/>
    <col min="8197" max="8198" width="12.140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1" style="1" customWidth="1"/>
    <col min="8453" max="8454" width="12.140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1" style="1" customWidth="1"/>
    <col min="8709" max="8710" width="12.140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1" style="1" customWidth="1"/>
    <col min="8965" max="8966" width="12.140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1" style="1" customWidth="1"/>
    <col min="9221" max="9222" width="12.140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1" style="1" customWidth="1"/>
    <col min="9477" max="9478" width="12.140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1" style="1" customWidth="1"/>
    <col min="9733" max="9734" width="12.140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1" style="1" customWidth="1"/>
    <col min="9989" max="9990" width="12.140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1" style="1" customWidth="1"/>
    <col min="10245" max="10246" width="12.140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1" style="1" customWidth="1"/>
    <col min="10501" max="10502" width="12.140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1" style="1" customWidth="1"/>
    <col min="10757" max="10758" width="12.140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1" style="1" customWidth="1"/>
    <col min="11013" max="11014" width="12.140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1" style="1" customWidth="1"/>
    <col min="11269" max="11270" width="12.140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1" style="1" customWidth="1"/>
    <col min="11525" max="11526" width="12.140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1" style="1" customWidth="1"/>
    <col min="11781" max="11782" width="12.140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1" style="1" customWidth="1"/>
    <col min="12037" max="12038" width="12.140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1" style="1" customWidth="1"/>
    <col min="12293" max="12294" width="12.140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1" style="1" customWidth="1"/>
    <col min="12549" max="12550" width="12.140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1" style="1" customWidth="1"/>
    <col min="12805" max="12806" width="12.140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1" style="1" customWidth="1"/>
    <col min="13061" max="13062" width="12.140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1" style="1" customWidth="1"/>
    <col min="13317" max="13318" width="12.140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1" style="1" customWidth="1"/>
    <col min="13573" max="13574" width="12.140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1" style="1" customWidth="1"/>
    <col min="13829" max="13830" width="12.140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1" style="1" customWidth="1"/>
    <col min="14085" max="14086" width="12.140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1" style="1" customWidth="1"/>
    <col min="14341" max="14342" width="12.140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1" style="1" customWidth="1"/>
    <col min="14597" max="14598" width="12.140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1" style="1" customWidth="1"/>
    <col min="14853" max="14854" width="12.140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1" style="1" customWidth="1"/>
    <col min="15109" max="15110" width="12.140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1" style="1" customWidth="1"/>
    <col min="15365" max="15366" width="12.140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1" style="1" customWidth="1"/>
    <col min="15621" max="15622" width="12.140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1" style="1" customWidth="1"/>
    <col min="15877" max="15878" width="12.140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1" style="1" customWidth="1"/>
    <col min="16133" max="16134" width="12.140625" style="1" customWidth="1"/>
    <col min="16135" max="16139" width="9.140625" style="1"/>
    <col min="16140" max="16140" width="7.140625" style="1" customWidth="1"/>
    <col min="16141" max="16384" width="9.140625" style="1"/>
  </cols>
  <sheetData>
    <row r="1" spans="1:7">
      <c r="A1" s="78" t="s">
        <v>465</v>
      </c>
      <c r="B1" s="24" t="s">
        <v>466</v>
      </c>
    </row>
    <row r="2" spans="1:7">
      <c r="A2" s="78"/>
      <c r="B2" s="24"/>
    </row>
    <row r="3" spans="1:7">
      <c r="A3" s="78"/>
      <c r="B3" s="24"/>
    </row>
    <row r="4" spans="1:7" s="24" customFormat="1" ht="17.25" thickBot="1">
      <c r="A4" s="80"/>
      <c r="B4" s="81" t="s">
        <v>108</v>
      </c>
      <c r="C4" s="101" t="s">
        <v>211</v>
      </c>
      <c r="D4" s="101" t="s">
        <v>109</v>
      </c>
      <c r="E4" s="101" t="s">
        <v>110</v>
      </c>
      <c r="F4" s="101" t="s">
        <v>111</v>
      </c>
    </row>
    <row r="5" spans="1:7" s="87" customFormat="1" ht="13.5" thickTop="1">
      <c r="A5" s="83"/>
      <c r="B5" s="46"/>
      <c r="C5" s="102"/>
      <c r="D5" s="103"/>
      <c r="E5" s="105"/>
      <c r="F5" s="105"/>
    </row>
    <row r="6" spans="1:7" s="88" customFormat="1" ht="191.25">
      <c r="A6" s="83" t="s">
        <v>467</v>
      </c>
      <c r="B6" s="46" t="s">
        <v>468</v>
      </c>
      <c r="E6" s="836"/>
    </row>
    <row r="7" spans="1:7" s="87" customFormat="1" ht="12.75">
      <c r="A7" s="89" t="s">
        <v>473</v>
      </c>
      <c r="B7" s="46" t="s">
        <v>882</v>
      </c>
      <c r="C7" s="84" t="s">
        <v>278</v>
      </c>
      <c r="D7" s="85">
        <v>97603.19</v>
      </c>
      <c r="E7" s="832">
        <v>0</v>
      </c>
      <c r="F7" s="86">
        <f t="shared" ref="F7:F13" si="0">E7*D7</f>
        <v>0</v>
      </c>
      <c r="G7" s="88"/>
    </row>
    <row r="8" spans="1:7" s="87" customFormat="1" ht="12.75">
      <c r="A8" s="89" t="s">
        <v>475</v>
      </c>
      <c r="B8" s="46" t="s">
        <v>883</v>
      </c>
      <c r="C8" s="84" t="s">
        <v>278</v>
      </c>
      <c r="D8" s="85">
        <v>2400</v>
      </c>
      <c r="E8" s="832">
        <v>0</v>
      </c>
      <c r="F8" s="86">
        <f t="shared" si="0"/>
        <v>0</v>
      </c>
      <c r="G8" s="88"/>
    </row>
    <row r="9" spans="1:7" s="87" customFormat="1" ht="12.75">
      <c r="A9" s="89" t="s">
        <v>884</v>
      </c>
      <c r="B9" s="46" t="s">
        <v>885</v>
      </c>
      <c r="C9" s="84" t="s">
        <v>278</v>
      </c>
      <c r="D9" s="85">
        <v>2700</v>
      </c>
      <c r="E9" s="832">
        <v>0</v>
      </c>
      <c r="F9" s="86">
        <f t="shared" si="0"/>
        <v>0</v>
      </c>
      <c r="G9" s="88"/>
    </row>
    <row r="10" spans="1:7" s="87" customFormat="1" ht="12.75">
      <c r="A10" s="89" t="s">
        <v>886</v>
      </c>
      <c r="B10" s="46" t="s">
        <v>887</v>
      </c>
      <c r="C10" s="84" t="s">
        <v>278</v>
      </c>
      <c r="D10" s="85">
        <v>2875</v>
      </c>
      <c r="E10" s="832">
        <v>0</v>
      </c>
      <c r="F10" s="86">
        <f t="shared" si="0"/>
        <v>0</v>
      </c>
      <c r="G10" s="88"/>
    </row>
    <row r="11" spans="1:7" s="87" customFormat="1" ht="12.75">
      <c r="A11" s="89" t="s">
        <v>888</v>
      </c>
      <c r="B11" s="46" t="s">
        <v>889</v>
      </c>
      <c r="C11" s="84" t="s">
        <v>278</v>
      </c>
      <c r="D11" s="85">
        <v>897</v>
      </c>
      <c r="E11" s="832">
        <v>0</v>
      </c>
      <c r="F11" s="86">
        <f t="shared" si="0"/>
        <v>0</v>
      </c>
      <c r="G11" s="88"/>
    </row>
    <row r="12" spans="1:7" s="87" customFormat="1" ht="12.75">
      <c r="A12" s="89" t="s">
        <v>890</v>
      </c>
      <c r="B12" s="46" t="s">
        <v>891</v>
      </c>
      <c r="C12" s="84" t="s">
        <v>278</v>
      </c>
      <c r="D12" s="85">
        <v>1725</v>
      </c>
      <c r="E12" s="832">
        <v>0</v>
      </c>
      <c r="F12" s="86">
        <f t="shared" si="0"/>
        <v>0</v>
      </c>
      <c r="G12" s="88"/>
    </row>
    <row r="13" spans="1:7" s="87" customFormat="1" ht="12.75">
      <c r="A13" s="89" t="s">
        <v>892</v>
      </c>
      <c r="B13" s="46" t="s">
        <v>893</v>
      </c>
      <c r="C13" s="84" t="s">
        <v>278</v>
      </c>
      <c r="D13" s="85">
        <v>5175</v>
      </c>
      <c r="E13" s="832">
        <v>0</v>
      </c>
      <c r="F13" s="86">
        <f t="shared" si="0"/>
        <v>0</v>
      </c>
      <c r="G13" s="88"/>
    </row>
    <row r="14" spans="1:7" s="87" customFormat="1" ht="12.75">
      <c r="A14" s="89"/>
      <c r="B14" s="46"/>
      <c r="C14" s="102"/>
      <c r="D14" s="103"/>
      <c r="E14" s="840"/>
      <c r="F14" s="105"/>
    </row>
    <row r="15" spans="1:7" s="88" customFormat="1" ht="25.5">
      <c r="A15" s="83" t="s">
        <v>469</v>
      </c>
      <c r="B15" s="46" t="s">
        <v>894</v>
      </c>
      <c r="C15" s="84" t="s">
        <v>128</v>
      </c>
      <c r="D15" s="85">
        <v>5790</v>
      </c>
      <c r="E15" s="832">
        <v>0</v>
      </c>
      <c r="F15" s="86">
        <f>E15*D15</f>
        <v>0</v>
      </c>
    </row>
    <row r="16" spans="1:7" s="87" customFormat="1" ht="12.75">
      <c r="A16" s="89"/>
      <c r="B16" s="46"/>
      <c r="C16" s="102"/>
      <c r="D16" s="103"/>
      <c r="E16" s="840"/>
      <c r="F16" s="105"/>
    </row>
    <row r="17" spans="1:9" s="88" customFormat="1" ht="80.25" customHeight="1">
      <c r="A17" s="83" t="s">
        <v>471</v>
      </c>
      <c r="B17" s="46" t="s">
        <v>895</v>
      </c>
      <c r="C17" s="84" t="s">
        <v>278</v>
      </c>
      <c r="D17" s="85">
        <v>700</v>
      </c>
      <c r="E17" s="832">
        <v>0</v>
      </c>
      <c r="F17" s="86">
        <f>E17*D17</f>
        <v>0</v>
      </c>
    </row>
    <row r="18" spans="1:9" s="87" customFormat="1" ht="12.75">
      <c r="A18" s="89"/>
      <c r="B18" s="46"/>
      <c r="C18" s="102"/>
      <c r="D18" s="103"/>
      <c r="E18" s="840"/>
      <c r="F18" s="105"/>
    </row>
    <row r="19" spans="1:9" s="88" customFormat="1" ht="81.75" customHeight="1">
      <c r="A19" s="83" t="s">
        <v>477</v>
      </c>
      <c r="B19" s="46" t="s">
        <v>472</v>
      </c>
      <c r="E19" s="836"/>
    </row>
    <row r="20" spans="1:9" s="87" customFormat="1" ht="12.75">
      <c r="A20" s="89" t="s">
        <v>473</v>
      </c>
      <c r="B20" s="46" t="s">
        <v>896</v>
      </c>
      <c r="C20" s="84" t="s">
        <v>128</v>
      </c>
      <c r="D20" s="85">
        <v>1</v>
      </c>
      <c r="E20" s="832">
        <v>0</v>
      </c>
      <c r="F20" s="86">
        <f>E20*D20</f>
        <v>0</v>
      </c>
      <c r="G20" s="88"/>
    </row>
    <row r="21" spans="1:9" s="87" customFormat="1" ht="12.75">
      <c r="A21" s="89" t="s">
        <v>475</v>
      </c>
      <c r="B21" s="46" t="s">
        <v>897</v>
      </c>
      <c r="C21" s="84" t="s">
        <v>128</v>
      </c>
      <c r="D21" s="85">
        <v>4</v>
      </c>
      <c r="E21" s="832">
        <v>0</v>
      </c>
      <c r="F21" s="86">
        <f>E21*D21</f>
        <v>0</v>
      </c>
      <c r="G21" s="88"/>
    </row>
    <row r="22" spans="1:9" s="87" customFormat="1" ht="12.75">
      <c r="A22" s="83"/>
      <c r="B22" s="46"/>
      <c r="C22" s="102"/>
      <c r="D22" s="103"/>
      <c r="E22" s="840"/>
      <c r="F22" s="105"/>
    </row>
    <row r="23" spans="1:9" s="87" customFormat="1" ht="38.25">
      <c r="A23" s="83" t="s">
        <v>479</v>
      </c>
      <c r="B23" s="160" t="s">
        <v>898</v>
      </c>
      <c r="C23" s="84" t="s">
        <v>128</v>
      </c>
      <c r="D23" s="85">
        <v>1</v>
      </c>
      <c r="E23" s="832">
        <v>0</v>
      </c>
      <c r="F23" s="86">
        <f>E23*D23</f>
        <v>0</v>
      </c>
    </row>
    <row r="24" spans="1:9" s="87" customFormat="1" ht="12.75">
      <c r="A24" s="83"/>
      <c r="B24" s="46"/>
      <c r="C24" s="102"/>
      <c r="D24" s="103"/>
      <c r="E24" s="840"/>
      <c r="F24" s="105"/>
    </row>
    <row r="25" spans="1:9" s="88" customFormat="1" ht="68.25" customHeight="1">
      <c r="A25" s="83" t="s">
        <v>481</v>
      </c>
      <c r="B25" s="46" t="s">
        <v>899</v>
      </c>
      <c r="C25" s="84" t="s">
        <v>116</v>
      </c>
      <c r="D25" s="85">
        <v>47.9</v>
      </c>
      <c r="E25" s="832">
        <v>0</v>
      </c>
      <c r="F25" s="86">
        <f>E25*D25</f>
        <v>0</v>
      </c>
    </row>
    <row r="26" spans="1:9" s="87" customFormat="1" ht="12.75">
      <c r="A26" s="83"/>
      <c r="B26" s="46"/>
      <c r="C26" s="102"/>
      <c r="D26" s="103"/>
      <c r="E26" s="840"/>
      <c r="F26" s="105"/>
    </row>
    <row r="27" spans="1:9" s="87" customFormat="1" ht="89.25">
      <c r="A27" s="83" t="s">
        <v>900</v>
      </c>
      <c r="B27" s="46" t="s">
        <v>901</v>
      </c>
      <c r="C27" s="84" t="s">
        <v>135</v>
      </c>
      <c r="D27" s="85">
        <v>1</v>
      </c>
      <c r="E27" s="832">
        <v>0</v>
      </c>
      <c r="F27" s="86">
        <f>E27*D27</f>
        <v>0</v>
      </c>
      <c r="G27" s="88"/>
      <c r="H27" s="88"/>
      <c r="I27" s="88"/>
    </row>
    <row r="28" spans="1:9" s="88" customFormat="1" ht="20.25" customHeight="1" thickBot="1">
      <c r="A28" s="83"/>
      <c r="B28" s="46"/>
      <c r="C28" s="84"/>
      <c r="D28" s="85"/>
      <c r="E28" s="832"/>
      <c r="F28" s="86"/>
    </row>
    <row r="29" spans="1:9" s="24" customFormat="1" ht="17.25" thickBot="1">
      <c r="A29" s="90"/>
      <c r="B29" s="91" t="s">
        <v>483</v>
      </c>
      <c r="C29" s="106"/>
      <c r="D29" s="107"/>
      <c r="E29" s="108"/>
      <c r="F29" s="108">
        <f>SUM(F5:F27)</f>
        <v>0</v>
      </c>
    </row>
  </sheetData>
  <sheetProtection algorithmName="SHA-512" hashValue="9sKe7YFaGDC22SU2EoQ34UY4Fd4sYG4Pqo7HMB+xGfkkMqcy8q2sdIS0lwDmojKZISaf97/y9J4lUwvjgjYSPw==" saltValue="buqZcTiQbAOsgoZPPBdIdg==" spinCount="100000" sheet="1"/>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B/2.0 KLJUČAVNIČARSKA DELA</oddHeader>
    <oddFooter>&amp;LNOVOGRADNJA&amp;R&amp;P</oddFooter>
  </headerFooter>
  <colBreaks count="1" manualBreakCount="1">
    <brk id="8"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CF089-20A3-491A-81F0-F172CAA0D855}">
  <sheetPr>
    <tabColor rgb="FF00B0F0"/>
  </sheetPr>
  <dimension ref="A1:F116"/>
  <sheetViews>
    <sheetView view="pageBreakPreview" zoomScaleSheetLayoutView="100" workbookViewId="0">
      <selection activeCell="D39" sqref="D39"/>
    </sheetView>
  </sheetViews>
  <sheetFormatPr defaultRowHeight="16.5"/>
  <cols>
    <col min="1" max="1" width="7.140625" style="48" customWidth="1"/>
    <col min="2" max="2" width="39.42578125" style="1" customWidth="1"/>
    <col min="3" max="3" width="8.28515625" style="1" customWidth="1"/>
    <col min="4" max="4" width="9.7109375" style="1" customWidth="1"/>
    <col min="5" max="5" width="12.42578125" style="1" customWidth="1"/>
    <col min="6" max="6" width="13.285156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6">
      <c r="A1" s="78" t="s">
        <v>484</v>
      </c>
      <c r="B1" s="24" t="s">
        <v>533</v>
      </c>
    </row>
    <row r="3" spans="1:6" s="95" customFormat="1" ht="15">
      <c r="A3" s="110" t="s">
        <v>534</v>
      </c>
      <c r="B3" s="111"/>
      <c r="C3" s="112"/>
      <c r="D3" s="113"/>
      <c r="E3" s="112"/>
      <c r="F3" s="114"/>
    </row>
    <row r="4" spans="1:6" s="190" customFormat="1" ht="14.25" customHeight="1">
      <c r="A4" s="788" t="s">
        <v>487</v>
      </c>
      <c r="B4" s="747"/>
      <c r="C4" s="747"/>
      <c r="D4" s="747"/>
      <c r="E4" s="747"/>
      <c r="F4" s="748"/>
    </row>
    <row r="5" spans="1:6" s="190" customFormat="1" ht="27" customHeight="1">
      <c r="A5" s="749" t="s">
        <v>488</v>
      </c>
      <c r="B5" s="782"/>
      <c r="C5" s="782"/>
      <c r="D5" s="782"/>
      <c r="E5" s="782"/>
      <c r="F5" s="783"/>
    </row>
    <row r="6" spans="1:6" s="190" customFormat="1" ht="14.25" customHeight="1">
      <c r="A6" s="740" t="s">
        <v>489</v>
      </c>
      <c r="B6" s="789"/>
      <c r="C6" s="789"/>
      <c r="D6" s="789"/>
      <c r="E6" s="789"/>
      <c r="F6" s="790"/>
    </row>
    <row r="7" spans="1:6" s="190" customFormat="1" ht="14.25" customHeight="1">
      <c r="A7" s="159"/>
      <c r="B7" s="159"/>
      <c r="C7" s="159"/>
      <c r="D7" s="159"/>
      <c r="E7" s="159"/>
      <c r="F7" s="159"/>
    </row>
    <row r="8" spans="1:6" s="190" customFormat="1" ht="13.5">
      <c r="A8" s="792" t="s">
        <v>535</v>
      </c>
      <c r="B8" s="793"/>
      <c r="C8" s="793"/>
      <c r="D8" s="793"/>
      <c r="E8" s="793"/>
      <c r="F8" s="794"/>
    </row>
    <row r="9" spans="1:6" s="190" customFormat="1" ht="195.75" customHeight="1">
      <c r="A9" s="749" t="s">
        <v>536</v>
      </c>
      <c r="B9" s="782"/>
      <c r="C9" s="782"/>
      <c r="D9" s="782"/>
      <c r="E9" s="782"/>
      <c r="F9" s="783"/>
    </row>
    <row r="10" spans="1:6" ht="7.5" customHeight="1"/>
    <row r="11" spans="1:6" s="190" customFormat="1" ht="286.5" customHeight="1">
      <c r="A11" s="791" t="s">
        <v>537</v>
      </c>
      <c r="B11" s="782"/>
      <c r="C11" s="782"/>
      <c r="D11" s="782"/>
      <c r="E11" s="782"/>
      <c r="F11" s="783"/>
    </row>
    <row r="12" spans="1:6" ht="8.25" customHeight="1"/>
    <row r="13" spans="1:6" s="190" customFormat="1" ht="274.5" customHeight="1">
      <c r="A13" s="791" t="s">
        <v>538</v>
      </c>
      <c r="B13" s="782"/>
      <c r="C13" s="782"/>
      <c r="D13" s="782"/>
      <c r="E13" s="782"/>
      <c r="F13" s="783"/>
    </row>
    <row r="14" spans="1:6" ht="6" customHeight="1"/>
    <row r="15" spans="1:6" s="190" customFormat="1" ht="204" customHeight="1">
      <c r="A15" s="791" t="s">
        <v>539</v>
      </c>
      <c r="B15" s="782"/>
      <c r="C15" s="782"/>
      <c r="D15" s="782"/>
      <c r="E15" s="782"/>
      <c r="F15" s="783"/>
    </row>
    <row r="16" spans="1:6" ht="6" customHeight="1"/>
    <row r="17" spans="1:6" s="190" customFormat="1" ht="231.75" customHeight="1">
      <c r="A17" s="791" t="s">
        <v>540</v>
      </c>
      <c r="B17" s="782"/>
      <c r="C17" s="782"/>
      <c r="D17" s="782"/>
      <c r="E17" s="782"/>
      <c r="F17" s="783"/>
    </row>
    <row r="18" spans="1:6" s="190" customFormat="1" ht="14.25" customHeight="1">
      <c r="A18" s="159"/>
      <c r="B18" s="159"/>
      <c r="C18" s="159"/>
      <c r="D18" s="159"/>
      <c r="E18" s="159"/>
      <c r="F18" s="159"/>
    </row>
    <row r="20" spans="1:6" s="24" customFormat="1" ht="17.25" thickBot="1">
      <c r="A20" s="80"/>
      <c r="B20" s="81" t="s">
        <v>108</v>
      </c>
      <c r="C20" s="101" t="s">
        <v>211</v>
      </c>
      <c r="D20" s="101" t="s">
        <v>109</v>
      </c>
      <c r="E20" s="101" t="s">
        <v>110</v>
      </c>
      <c r="F20" s="101" t="s">
        <v>111</v>
      </c>
    </row>
    <row r="21" spans="1:6" ht="17.25" thickTop="1">
      <c r="E21" s="838"/>
    </row>
    <row r="22" spans="1:6">
      <c r="B22" s="18" t="s">
        <v>541</v>
      </c>
      <c r="E22" s="838"/>
    </row>
    <row r="23" spans="1:6">
      <c r="E23" s="838"/>
    </row>
    <row r="24" spans="1:6">
      <c r="A24" s="83" t="s">
        <v>490</v>
      </c>
      <c r="B24" s="46" t="s">
        <v>491</v>
      </c>
      <c r="C24" s="84" t="s">
        <v>375</v>
      </c>
      <c r="D24" s="192">
        <v>1</v>
      </c>
      <c r="E24" s="832">
        <v>0</v>
      </c>
      <c r="F24" s="86">
        <f>E24*D24</f>
        <v>0</v>
      </c>
    </row>
    <row r="25" spans="1:6">
      <c r="A25" s="89"/>
      <c r="B25" s="192" t="s">
        <v>902</v>
      </c>
      <c r="C25" s="88"/>
      <c r="D25" s="88"/>
      <c r="E25" s="836"/>
      <c r="F25" s="88"/>
    </row>
    <row r="26" spans="1:6">
      <c r="A26" s="89"/>
      <c r="B26" s="192" t="s">
        <v>560</v>
      </c>
      <c r="C26" s="84"/>
      <c r="D26" s="192"/>
      <c r="E26" s="832"/>
      <c r="F26" s="86"/>
    </row>
    <row r="27" spans="1:6" ht="280.5">
      <c r="A27" s="89"/>
      <c r="B27" s="193" t="s">
        <v>1624</v>
      </c>
      <c r="C27" s="84"/>
      <c r="D27" s="192"/>
      <c r="E27" s="832"/>
      <c r="F27" s="86"/>
    </row>
    <row r="28" spans="1:6">
      <c r="E28" s="838"/>
    </row>
    <row r="29" spans="1:6" s="88" customFormat="1" ht="18" customHeight="1">
      <c r="A29" s="83" t="s">
        <v>495</v>
      </c>
      <c r="B29" s="46" t="s">
        <v>491</v>
      </c>
      <c r="C29" s="84" t="s">
        <v>375</v>
      </c>
      <c r="D29" s="192">
        <v>1</v>
      </c>
      <c r="E29" s="832">
        <v>0</v>
      </c>
      <c r="F29" s="86">
        <f>E29*D29</f>
        <v>0</v>
      </c>
    </row>
    <row r="30" spans="1:6" s="88" customFormat="1" ht="12.75">
      <c r="A30" s="89"/>
      <c r="B30" s="192" t="s">
        <v>903</v>
      </c>
      <c r="E30" s="836"/>
    </row>
    <row r="31" spans="1:6" s="88" customFormat="1" ht="12.75">
      <c r="A31" s="89"/>
      <c r="B31" s="192" t="s">
        <v>904</v>
      </c>
      <c r="C31" s="84"/>
      <c r="D31" s="192"/>
      <c r="E31" s="832"/>
      <c r="F31" s="86"/>
    </row>
    <row r="32" spans="1:6" s="88" customFormat="1" ht="280.5">
      <c r="A32" s="89"/>
      <c r="B32" s="193" t="s">
        <v>1623</v>
      </c>
      <c r="C32" s="84"/>
      <c r="D32" s="192"/>
      <c r="E32" s="832"/>
      <c r="F32" s="86"/>
    </row>
    <row r="33" spans="1:6" s="88" customFormat="1">
      <c r="A33" s="48"/>
      <c r="B33" s="192"/>
      <c r="C33" s="84"/>
      <c r="D33" s="192"/>
      <c r="E33" s="832"/>
      <c r="F33" s="86"/>
    </row>
    <row r="34" spans="1:6" s="88" customFormat="1" ht="18" customHeight="1">
      <c r="A34" s="83" t="s">
        <v>499</v>
      </c>
      <c r="B34" s="46" t="s">
        <v>491</v>
      </c>
      <c r="C34" s="84" t="s">
        <v>375</v>
      </c>
      <c r="D34" s="192">
        <v>2</v>
      </c>
      <c r="E34" s="832">
        <v>0</v>
      </c>
      <c r="F34" s="86">
        <f>E34*D34</f>
        <v>0</v>
      </c>
    </row>
    <row r="35" spans="1:6" s="88" customFormat="1" ht="12.75">
      <c r="A35" s="89"/>
      <c r="B35" s="192" t="s">
        <v>905</v>
      </c>
      <c r="E35" s="836"/>
    </row>
    <row r="36" spans="1:6" s="88" customFormat="1" ht="12.75">
      <c r="A36" s="89"/>
      <c r="B36" s="192" t="s">
        <v>906</v>
      </c>
      <c r="C36" s="84"/>
      <c r="D36" s="192"/>
      <c r="E36" s="832"/>
      <c r="F36" s="86"/>
    </row>
    <row r="37" spans="1:6" s="88" customFormat="1" ht="395.25">
      <c r="A37" s="89"/>
      <c r="B37" s="193" t="s">
        <v>1622</v>
      </c>
      <c r="C37" s="84"/>
      <c r="D37" s="192"/>
      <c r="E37" s="832"/>
      <c r="F37" s="86"/>
    </row>
    <row r="38" spans="1:6" s="88" customFormat="1">
      <c r="A38" s="48"/>
      <c r="B38" s="192"/>
      <c r="C38" s="84"/>
      <c r="D38" s="192"/>
      <c r="E38" s="832"/>
      <c r="F38" s="86"/>
    </row>
    <row r="39" spans="1:6" s="88" customFormat="1" ht="18" customHeight="1">
      <c r="A39" s="83" t="s">
        <v>502</v>
      </c>
      <c r="B39" s="46" t="s">
        <v>491</v>
      </c>
      <c r="C39" s="84" t="s">
        <v>375</v>
      </c>
      <c r="D39" s="192">
        <v>2</v>
      </c>
      <c r="E39" s="832">
        <v>0</v>
      </c>
      <c r="F39" s="86">
        <f>E39*D39</f>
        <v>0</v>
      </c>
    </row>
    <row r="40" spans="1:6" s="88" customFormat="1" ht="12.75">
      <c r="A40" s="89"/>
      <c r="B40" s="192" t="s">
        <v>907</v>
      </c>
      <c r="E40" s="836"/>
    </row>
    <row r="41" spans="1:6" s="88" customFormat="1" ht="12.75">
      <c r="A41" s="89"/>
      <c r="B41" s="192" t="s">
        <v>906</v>
      </c>
      <c r="C41" s="84"/>
      <c r="D41" s="192"/>
      <c r="E41" s="832"/>
      <c r="F41" s="86"/>
    </row>
    <row r="42" spans="1:6" s="88" customFormat="1" ht="382.5">
      <c r="A42" s="89"/>
      <c r="B42" s="193" t="s">
        <v>1621</v>
      </c>
      <c r="C42" s="84"/>
      <c r="D42" s="192"/>
      <c r="E42" s="832"/>
      <c r="F42" s="86"/>
    </row>
    <row r="43" spans="1:6" s="88" customFormat="1">
      <c r="A43" s="48"/>
      <c r="B43" s="192"/>
      <c r="C43" s="84"/>
      <c r="D43" s="192"/>
      <c r="E43" s="832"/>
      <c r="F43" s="86"/>
    </row>
    <row r="44" spans="1:6" s="88" customFormat="1" ht="18" customHeight="1">
      <c r="A44" s="83" t="s">
        <v>505</v>
      </c>
      <c r="B44" s="46" t="s">
        <v>491</v>
      </c>
      <c r="C44" s="84" t="s">
        <v>375</v>
      </c>
      <c r="D44" s="192">
        <v>2</v>
      </c>
      <c r="E44" s="832">
        <v>0</v>
      </c>
      <c r="F44" s="86">
        <f>E44*D44</f>
        <v>0</v>
      </c>
    </row>
    <row r="45" spans="1:6" s="88" customFormat="1" ht="12.75">
      <c r="A45" s="89"/>
      <c r="B45" s="192" t="s">
        <v>908</v>
      </c>
      <c r="E45" s="836"/>
    </row>
    <row r="46" spans="1:6" s="88" customFormat="1" ht="12.75">
      <c r="A46" s="89"/>
      <c r="B46" s="192" t="s">
        <v>909</v>
      </c>
      <c r="E46" s="836"/>
    </row>
    <row r="47" spans="1:6" s="88" customFormat="1" ht="372" customHeight="1">
      <c r="A47" s="89"/>
      <c r="B47" s="193" t="s">
        <v>1620</v>
      </c>
      <c r="C47" s="84"/>
      <c r="D47" s="192"/>
      <c r="E47" s="832"/>
      <c r="F47" s="86"/>
    </row>
    <row r="48" spans="1:6" s="88" customFormat="1" ht="12.75">
      <c r="A48" s="89"/>
      <c r="B48" s="192"/>
      <c r="C48" s="84"/>
      <c r="D48" s="192"/>
      <c r="E48" s="832"/>
      <c r="F48" s="86"/>
    </row>
    <row r="49" spans="1:6" s="88" customFormat="1" ht="18" customHeight="1">
      <c r="A49" s="83"/>
      <c r="B49" s="46"/>
      <c r="C49" s="84"/>
      <c r="D49" s="192"/>
      <c r="E49" s="832"/>
      <c r="F49" s="86"/>
    </row>
    <row r="50" spans="1:6" s="88" customFormat="1" ht="12.75">
      <c r="A50" s="89"/>
      <c r="B50" s="195" t="s">
        <v>590</v>
      </c>
      <c r="E50" s="836"/>
    </row>
    <row r="51" spans="1:6" s="88" customFormat="1" ht="12.75">
      <c r="A51" s="89"/>
      <c r="B51" s="192"/>
      <c r="C51" s="84"/>
      <c r="D51" s="192"/>
      <c r="E51" s="832"/>
      <c r="F51" s="86"/>
    </row>
    <row r="52" spans="1:6" s="88" customFormat="1" ht="18" customHeight="1">
      <c r="A52" s="83" t="s">
        <v>509</v>
      </c>
      <c r="B52" s="46" t="s">
        <v>491</v>
      </c>
      <c r="C52" s="84" t="s">
        <v>375</v>
      </c>
      <c r="D52" s="192">
        <v>1</v>
      </c>
      <c r="E52" s="832">
        <v>0</v>
      </c>
      <c r="F52" s="86">
        <f>E52*D52</f>
        <v>0</v>
      </c>
    </row>
    <row r="53" spans="1:6" s="88" customFormat="1" ht="12.75">
      <c r="A53" s="89"/>
      <c r="B53" s="192" t="s">
        <v>910</v>
      </c>
      <c r="E53" s="836"/>
    </row>
    <row r="54" spans="1:6" s="88" customFormat="1" ht="18" customHeight="1">
      <c r="A54" s="83"/>
      <c r="B54" s="46" t="s">
        <v>911</v>
      </c>
      <c r="C54" s="84"/>
      <c r="D54" s="192"/>
      <c r="E54" s="832"/>
      <c r="F54" s="86"/>
    </row>
    <row r="55" spans="1:6" s="88" customFormat="1" ht="382.5">
      <c r="A55" s="89"/>
      <c r="B55" s="193" t="s">
        <v>1619</v>
      </c>
      <c r="E55" s="836"/>
    </row>
    <row r="56" spans="1:6" s="88" customFormat="1" ht="12.75">
      <c r="A56" s="89"/>
      <c r="B56" s="193"/>
      <c r="C56" s="84"/>
      <c r="D56" s="192"/>
      <c r="E56" s="832"/>
      <c r="F56" s="86"/>
    </row>
    <row r="57" spans="1:6" s="88" customFormat="1" ht="18" customHeight="1">
      <c r="A57" s="83" t="s">
        <v>513</v>
      </c>
      <c r="B57" s="46" t="s">
        <v>491</v>
      </c>
      <c r="C57" s="84" t="s">
        <v>375</v>
      </c>
      <c r="D57" s="192">
        <v>1</v>
      </c>
      <c r="E57" s="832">
        <v>0</v>
      </c>
      <c r="F57" s="86">
        <f>E57*D57</f>
        <v>0</v>
      </c>
    </row>
    <row r="58" spans="1:6" s="88" customFormat="1" ht="12.75">
      <c r="A58" s="89"/>
      <c r="B58" s="192" t="s">
        <v>912</v>
      </c>
      <c r="E58" s="836"/>
    </row>
    <row r="59" spans="1:6" s="88" customFormat="1" ht="12.75">
      <c r="A59" s="89"/>
      <c r="B59" s="192" t="s">
        <v>911</v>
      </c>
      <c r="E59" s="836"/>
    </row>
    <row r="60" spans="1:6" s="88" customFormat="1" ht="336.75" customHeight="1">
      <c r="A60" s="89"/>
      <c r="B60" s="193" t="s">
        <v>1618</v>
      </c>
      <c r="E60" s="836"/>
    </row>
    <row r="61" spans="1:6" s="88" customFormat="1" ht="12.75">
      <c r="A61" s="89"/>
      <c r="B61" s="192"/>
      <c r="C61" s="84"/>
      <c r="D61" s="192"/>
      <c r="E61" s="832"/>
      <c r="F61" s="86"/>
    </row>
    <row r="62" spans="1:6" s="88" customFormat="1" ht="18" customHeight="1">
      <c r="A62" s="83" t="s">
        <v>516</v>
      </c>
      <c r="B62" s="46" t="s">
        <v>491</v>
      </c>
      <c r="C62" s="84" t="s">
        <v>375</v>
      </c>
      <c r="D62" s="192">
        <v>3</v>
      </c>
      <c r="E62" s="832">
        <v>0</v>
      </c>
      <c r="F62" s="86">
        <f>E62*D62</f>
        <v>0</v>
      </c>
    </row>
    <row r="63" spans="1:6" s="88" customFormat="1" ht="12.75">
      <c r="A63" s="89"/>
      <c r="B63" s="192" t="s">
        <v>913</v>
      </c>
      <c r="E63" s="836"/>
    </row>
    <row r="64" spans="1:6" s="88" customFormat="1" ht="12.75">
      <c r="A64" s="83"/>
      <c r="B64" s="46" t="s">
        <v>596</v>
      </c>
      <c r="C64" s="84"/>
      <c r="D64" s="192"/>
      <c r="E64" s="832"/>
      <c r="F64" s="86"/>
    </row>
    <row r="65" spans="1:6" s="88" customFormat="1" ht="357">
      <c r="A65" s="89"/>
      <c r="B65" s="193" t="s">
        <v>1617</v>
      </c>
      <c r="E65" s="836"/>
    </row>
    <row r="66" spans="1:6" s="88" customFormat="1" ht="12.75">
      <c r="A66" s="89"/>
      <c r="B66" s="192"/>
      <c r="E66" s="836"/>
    </row>
    <row r="67" spans="1:6" s="88" customFormat="1" ht="18" customHeight="1">
      <c r="A67" s="83"/>
      <c r="B67" s="46"/>
      <c r="C67" s="84"/>
      <c r="D67" s="192"/>
      <c r="E67" s="832"/>
      <c r="F67" s="86"/>
    </row>
    <row r="68" spans="1:6" s="88" customFormat="1" ht="18" customHeight="1">
      <c r="A68" s="83" t="s">
        <v>520</v>
      </c>
      <c r="B68" s="46" t="s">
        <v>491</v>
      </c>
      <c r="C68" s="84" t="s">
        <v>375</v>
      </c>
      <c r="D68" s="192">
        <v>1</v>
      </c>
      <c r="E68" s="832">
        <v>0</v>
      </c>
      <c r="F68" s="86">
        <f>E68*D68</f>
        <v>0</v>
      </c>
    </row>
    <row r="69" spans="1:6" s="88" customFormat="1" ht="12.75">
      <c r="A69" s="89"/>
      <c r="B69" s="192" t="s">
        <v>914</v>
      </c>
      <c r="E69" s="836"/>
    </row>
    <row r="70" spans="1:6" s="88" customFormat="1" ht="12.75">
      <c r="A70" s="83"/>
      <c r="B70" s="46" t="s">
        <v>915</v>
      </c>
      <c r="C70" s="84"/>
      <c r="D70" s="192"/>
      <c r="E70" s="832"/>
      <c r="F70" s="86"/>
    </row>
    <row r="71" spans="1:6" s="88" customFormat="1" ht="324" customHeight="1">
      <c r="A71" s="89"/>
      <c r="B71" s="193" t="s">
        <v>1616</v>
      </c>
      <c r="E71" s="836"/>
    </row>
    <row r="72" spans="1:6" s="88" customFormat="1" ht="18" customHeight="1">
      <c r="A72" s="83"/>
      <c r="B72" s="46"/>
      <c r="C72" s="84"/>
      <c r="D72" s="192"/>
      <c r="E72" s="832"/>
      <c r="F72" s="86"/>
    </row>
    <row r="73" spans="1:6" s="88" customFormat="1" ht="12.75">
      <c r="A73" s="89"/>
      <c r="B73" s="192"/>
      <c r="E73" s="836"/>
    </row>
    <row r="74" spans="1:6" s="88" customFormat="1" ht="18" customHeight="1">
      <c r="A74" s="83" t="s">
        <v>524</v>
      </c>
      <c r="B74" s="46" t="s">
        <v>491</v>
      </c>
      <c r="C74" s="84" t="s">
        <v>375</v>
      </c>
      <c r="D74" s="192">
        <v>3</v>
      </c>
      <c r="E74" s="832">
        <v>0</v>
      </c>
      <c r="F74" s="86">
        <f>E74*D74</f>
        <v>0</v>
      </c>
    </row>
    <row r="75" spans="1:6" s="88" customFormat="1" ht="12.75">
      <c r="A75" s="89"/>
      <c r="B75" s="192" t="s">
        <v>916</v>
      </c>
      <c r="E75" s="836"/>
    </row>
    <row r="76" spans="1:6" s="88" customFormat="1" ht="12.75">
      <c r="A76" s="83"/>
      <c r="B76" s="46" t="s">
        <v>596</v>
      </c>
      <c r="C76" s="84"/>
      <c r="D76" s="192"/>
      <c r="E76" s="832"/>
      <c r="F76" s="86"/>
    </row>
    <row r="77" spans="1:6" s="88" customFormat="1" ht="331.5">
      <c r="A77" s="83"/>
      <c r="B77" s="46" t="s">
        <v>1615</v>
      </c>
      <c r="C77" s="84"/>
      <c r="D77" s="192"/>
      <c r="E77" s="832"/>
      <c r="F77" s="86"/>
    </row>
    <row r="78" spans="1:6" s="88" customFormat="1" ht="12.75">
      <c r="A78" s="89"/>
      <c r="B78" s="192"/>
      <c r="E78" s="836"/>
    </row>
    <row r="79" spans="1:6" s="88" customFormat="1" ht="18" customHeight="1">
      <c r="A79" s="83" t="s">
        <v>528</v>
      </c>
      <c r="B79" s="46" t="s">
        <v>491</v>
      </c>
      <c r="C79" s="84" t="s">
        <v>375</v>
      </c>
      <c r="D79" s="192">
        <v>1</v>
      </c>
      <c r="E79" s="832">
        <v>0</v>
      </c>
      <c r="F79" s="86">
        <f>E79*D79</f>
        <v>0</v>
      </c>
    </row>
    <row r="80" spans="1:6" s="88" customFormat="1" ht="12.75">
      <c r="A80" s="89"/>
      <c r="B80" s="192" t="s">
        <v>917</v>
      </c>
      <c r="E80" s="836"/>
    </row>
    <row r="81" spans="1:6" s="88" customFormat="1" ht="12.75">
      <c r="A81" s="83"/>
      <c r="B81" s="46" t="s">
        <v>918</v>
      </c>
      <c r="C81" s="84"/>
      <c r="D81" s="192"/>
      <c r="E81" s="832"/>
      <c r="F81" s="86"/>
    </row>
    <row r="82" spans="1:6" s="88" customFormat="1" ht="309.75" customHeight="1">
      <c r="A82" s="83"/>
      <c r="B82" s="46" t="s">
        <v>1614</v>
      </c>
      <c r="C82" s="84"/>
      <c r="D82" s="192"/>
      <c r="E82" s="832"/>
      <c r="F82" s="86"/>
    </row>
    <row r="83" spans="1:6" s="88" customFormat="1" ht="18" customHeight="1">
      <c r="A83" s="83"/>
      <c r="B83" s="46"/>
      <c r="C83" s="84"/>
      <c r="D83" s="192"/>
      <c r="E83" s="832"/>
      <c r="F83" s="86"/>
    </row>
    <row r="84" spans="1:6" s="88" customFormat="1" ht="18" customHeight="1">
      <c r="A84" s="83" t="s">
        <v>919</v>
      </c>
      <c r="B84" s="46" t="s">
        <v>491</v>
      </c>
      <c r="C84" s="84" t="s">
        <v>375</v>
      </c>
      <c r="D84" s="192">
        <v>1</v>
      </c>
      <c r="E84" s="832">
        <v>0</v>
      </c>
      <c r="F84" s="86">
        <f>E84*D84</f>
        <v>0</v>
      </c>
    </row>
    <row r="85" spans="1:6" s="88" customFormat="1" ht="12.75">
      <c r="A85" s="89"/>
      <c r="B85" s="192" t="s">
        <v>920</v>
      </c>
      <c r="E85" s="836"/>
    </row>
    <row r="86" spans="1:6" s="88" customFormat="1" ht="12.75">
      <c r="A86" s="83"/>
      <c r="B86" s="46" t="s">
        <v>596</v>
      </c>
      <c r="C86" s="84"/>
      <c r="D86" s="192"/>
      <c r="E86" s="832"/>
      <c r="F86" s="86"/>
    </row>
    <row r="87" spans="1:6" s="88" customFormat="1" ht="318.75">
      <c r="A87" s="89"/>
      <c r="B87" s="193" t="s">
        <v>1613</v>
      </c>
      <c r="E87" s="836"/>
    </row>
    <row r="88" spans="1:6" s="88" customFormat="1" ht="12.75">
      <c r="A88" s="89"/>
      <c r="B88" s="193"/>
      <c r="E88" s="836"/>
    </row>
    <row r="89" spans="1:6" s="88" customFormat="1" ht="12.75">
      <c r="A89" s="83" t="s">
        <v>921</v>
      </c>
      <c r="B89" s="46" t="s">
        <v>491</v>
      </c>
      <c r="C89" s="84" t="s">
        <v>375</v>
      </c>
      <c r="D89" s="192">
        <v>1</v>
      </c>
      <c r="E89" s="832">
        <v>0</v>
      </c>
      <c r="F89" s="86">
        <f>E89*D89</f>
        <v>0</v>
      </c>
    </row>
    <row r="90" spans="1:6" s="88" customFormat="1" ht="12.75">
      <c r="A90" s="89"/>
      <c r="B90" s="192" t="s">
        <v>922</v>
      </c>
      <c r="C90" s="84"/>
      <c r="D90" s="192"/>
      <c r="E90" s="832"/>
      <c r="F90" s="86"/>
    </row>
    <row r="91" spans="1:6" s="88" customFormat="1" ht="12.75">
      <c r="A91" s="89"/>
      <c r="B91" s="192" t="s">
        <v>596</v>
      </c>
      <c r="C91" s="84"/>
      <c r="D91" s="192"/>
      <c r="E91" s="832"/>
      <c r="F91" s="86"/>
    </row>
    <row r="92" spans="1:6" s="88" customFormat="1" ht="306">
      <c r="A92" s="89"/>
      <c r="B92" s="46" t="s">
        <v>1612</v>
      </c>
      <c r="C92" s="84"/>
      <c r="D92" s="192"/>
      <c r="E92" s="832"/>
      <c r="F92" s="86"/>
    </row>
    <row r="93" spans="1:6" s="88" customFormat="1" ht="18" customHeight="1">
      <c r="A93" s="83"/>
      <c r="B93" s="46"/>
      <c r="C93" s="84"/>
      <c r="D93" s="192"/>
      <c r="E93" s="832"/>
      <c r="F93" s="86"/>
    </row>
    <row r="94" spans="1:6" s="88" customFormat="1" ht="18" customHeight="1">
      <c r="A94" s="83" t="s">
        <v>923</v>
      </c>
      <c r="B94" s="46" t="s">
        <v>491</v>
      </c>
      <c r="C94" s="84" t="s">
        <v>375</v>
      </c>
      <c r="D94" s="192">
        <v>1</v>
      </c>
      <c r="E94" s="832">
        <v>0</v>
      </c>
      <c r="F94" s="86">
        <f>E94*D94</f>
        <v>0</v>
      </c>
    </row>
    <row r="95" spans="1:6" s="88" customFormat="1" ht="12.75">
      <c r="A95" s="89"/>
      <c r="B95" s="192" t="s">
        <v>924</v>
      </c>
      <c r="E95" s="836"/>
    </row>
    <row r="96" spans="1:6" s="88" customFormat="1" ht="12.75">
      <c r="A96" s="89"/>
      <c r="B96" s="193" t="s">
        <v>611</v>
      </c>
      <c r="E96" s="836"/>
    </row>
    <row r="97" spans="1:6" s="88" customFormat="1" ht="267.75">
      <c r="A97" s="89"/>
      <c r="B97" s="193" t="s">
        <v>1592</v>
      </c>
      <c r="C97" s="84"/>
      <c r="D97" s="192"/>
      <c r="E97" s="832"/>
      <c r="F97" s="86"/>
    </row>
    <row r="98" spans="1:6" s="88" customFormat="1" ht="18" customHeight="1">
      <c r="A98" s="83"/>
      <c r="B98" s="46"/>
      <c r="C98" s="84"/>
      <c r="D98" s="192"/>
      <c r="E98" s="832"/>
      <c r="F98" s="86"/>
    </row>
    <row r="99" spans="1:6" s="88" customFormat="1" ht="18" customHeight="1">
      <c r="A99" s="83" t="s">
        <v>925</v>
      </c>
      <c r="B99" s="46" t="s">
        <v>491</v>
      </c>
      <c r="C99" s="84" t="s">
        <v>375</v>
      </c>
      <c r="D99" s="192">
        <v>1</v>
      </c>
      <c r="E99" s="832">
        <v>0</v>
      </c>
      <c r="F99" s="86">
        <f>E99*D99</f>
        <v>0</v>
      </c>
    </row>
    <row r="100" spans="1:6" s="88" customFormat="1" ht="12.75">
      <c r="A100" s="89"/>
      <c r="B100" s="192" t="s">
        <v>926</v>
      </c>
      <c r="E100" s="836"/>
    </row>
    <row r="101" spans="1:6" s="88" customFormat="1" ht="12.75">
      <c r="A101" s="89"/>
      <c r="B101" s="193" t="s">
        <v>927</v>
      </c>
      <c r="C101" s="84"/>
      <c r="D101" s="192"/>
      <c r="E101" s="832"/>
      <c r="F101" s="86"/>
    </row>
    <row r="102" spans="1:6" s="88" customFormat="1" ht="280.5">
      <c r="A102" s="89"/>
      <c r="B102" s="193" t="s">
        <v>1611</v>
      </c>
      <c r="C102" s="84"/>
      <c r="D102" s="192"/>
      <c r="E102" s="832"/>
      <c r="F102" s="86"/>
    </row>
    <row r="103" spans="1:6" s="88" customFormat="1" ht="18" customHeight="1">
      <c r="A103" s="83"/>
      <c r="B103" s="46"/>
      <c r="C103" s="84"/>
      <c r="D103" s="192"/>
      <c r="E103" s="832"/>
      <c r="F103" s="86"/>
    </row>
    <row r="104" spans="1:6" s="88" customFormat="1" ht="18" customHeight="1">
      <c r="A104" s="83" t="s">
        <v>928</v>
      </c>
      <c r="B104" s="46" t="s">
        <v>491</v>
      </c>
      <c r="C104" s="84" t="s">
        <v>375</v>
      </c>
      <c r="D104" s="192">
        <v>2</v>
      </c>
      <c r="E104" s="832">
        <v>0</v>
      </c>
      <c r="F104" s="86">
        <f>E104*D104</f>
        <v>0</v>
      </c>
    </row>
    <row r="105" spans="1:6" s="88" customFormat="1" ht="12.75">
      <c r="A105" s="89"/>
      <c r="B105" s="192" t="s">
        <v>613</v>
      </c>
      <c r="E105" s="836"/>
    </row>
    <row r="106" spans="1:6" s="88" customFormat="1" ht="12.75">
      <c r="A106" s="89"/>
      <c r="B106" s="193" t="s">
        <v>611</v>
      </c>
      <c r="C106" s="84"/>
      <c r="D106" s="192"/>
      <c r="E106" s="832"/>
      <c r="F106" s="86"/>
    </row>
    <row r="107" spans="1:6" s="88" customFormat="1" ht="267.75">
      <c r="A107" s="89"/>
      <c r="B107" s="193" t="s">
        <v>1592</v>
      </c>
      <c r="C107" s="84"/>
      <c r="D107" s="192"/>
      <c r="E107" s="832"/>
      <c r="F107" s="86"/>
    </row>
    <row r="108" spans="1:6" s="88" customFormat="1" ht="18" customHeight="1">
      <c r="A108" s="83"/>
      <c r="B108" s="46"/>
      <c r="C108" s="84"/>
      <c r="D108" s="192"/>
      <c r="E108" s="832"/>
      <c r="F108" s="86"/>
    </row>
    <row r="109" spans="1:6" s="88" customFormat="1" ht="18" customHeight="1">
      <c r="A109" s="83" t="s">
        <v>929</v>
      </c>
      <c r="B109" s="46" t="s">
        <v>491</v>
      </c>
      <c r="C109" s="84" t="s">
        <v>375</v>
      </c>
      <c r="D109" s="192">
        <v>1</v>
      </c>
      <c r="E109" s="832">
        <v>0</v>
      </c>
      <c r="F109" s="86">
        <f>E109*D109</f>
        <v>0</v>
      </c>
    </row>
    <row r="110" spans="1:6" s="88" customFormat="1" ht="12.75">
      <c r="A110" s="89"/>
      <c r="B110" s="192" t="s">
        <v>930</v>
      </c>
      <c r="E110" s="836"/>
    </row>
    <row r="111" spans="1:6" s="88" customFormat="1" ht="12.75">
      <c r="A111" s="89"/>
      <c r="B111" s="193" t="s">
        <v>617</v>
      </c>
      <c r="C111" s="84"/>
      <c r="D111" s="192"/>
      <c r="E111" s="832"/>
      <c r="F111" s="86"/>
    </row>
    <row r="112" spans="1:6" s="88" customFormat="1" ht="293.25">
      <c r="A112" s="89"/>
      <c r="B112" s="193" t="s">
        <v>1610</v>
      </c>
      <c r="C112" s="84"/>
      <c r="D112" s="192"/>
      <c r="E112" s="832"/>
      <c r="F112" s="86"/>
    </row>
    <row r="113" spans="1:6" s="88" customFormat="1" ht="18" customHeight="1">
      <c r="A113" s="83"/>
      <c r="B113" s="46"/>
      <c r="C113" s="84"/>
      <c r="D113" s="192"/>
      <c r="E113" s="832"/>
      <c r="F113" s="86"/>
    </row>
    <row r="114" spans="1:6" s="88" customFormat="1" ht="13.5" thickBot="1">
      <c r="A114" s="89"/>
      <c r="B114" s="46"/>
      <c r="C114" s="84"/>
      <c r="D114" s="85"/>
      <c r="E114" s="832"/>
      <c r="F114" s="86"/>
    </row>
    <row r="115" spans="1:6" s="24" customFormat="1" ht="17.25" thickBot="1">
      <c r="A115" s="90"/>
      <c r="B115" s="91" t="s">
        <v>665</v>
      </c>
      <c r="C115" s="106"/>
      <c r="D115" s="107"/>
      <c r="E115" s="108"/>
      <c r="F115" s="108">
        <f>SUM(F21:F114)</f>
        <v>0</v>
      </c>
    </row>
    <row r="116" spans="1:6" ht="17.25" thickTop="1"/>
  </sheetData>
  <sheetProtection algorithmName="SHA-512" hashValue="4HCTG83bzpJj0wyz5rQmVwgr4MHJ5SAvVOiSCOGeQ5KGN8AiSEpeqrRmndwIrpdL3lv2CsV9Zz0S1gwmv0YZ6A==" saltValue="J/ZhA5QHPYns4jQT774E5A==" spinCount="100000" sheet="1"/>
  <mergeCells count="9">
    <mergeCell ref="A13:F13"/>
    <mergeCell ref="A15:F15"/>
    <mergeCell ref="A17:F17"/>
    <mergeCell ref="A4:F4"/>
    <mergeCell ref="A5:F5"/>
    <mergeCell ref="A6:F6"/>
    <mergeCell ref="A8:F8"/>
    <mergeCell ref="A9:F9"/>
    <mergeCell ref="A11:F11"/>
  </mergeCells>
  <pageMargins left="0.78740157480314965" right="0.39370078740157483" top="0.98425196850393704" bottom="0.98425196850393704" header="0.51181102362204722" footer="0.51181102362204722"/>
  <pageSetup paperSize="9" scale="83" firstPageNumber="0" orientation="portrait" horizontalDpi="300" verticalDpi="300" r:id="rId1"/>
  <headerFooter alignWithMargins="0">
    <oddHeader>&amp;L&amp;"Calibri,Krepko"&amp;9&amp;UObjekt: Večnamenska športna dvorana
Prežihova 1, 9520 Gornja Radgona&amp;R&amp;9POPIS OBRTNIŠKIH DEL
B/3.0 STAVBNO POHIŠTVO</oddHeader>
    <oddFooter>&amp;LNOVOGRADNJA&amp;R&amp;P</oddFooter>
  </headerFooter>
  <rowBreaks count="2" manualBreakCount="2">
    <brk id="64" max="5" man="1"/>
    <brk id="71" max="16383" man="1"/>
  </rowBreaks>
  <colBreaks count="1" manualBreakCount="1">
    <brk id="8" max="1048575"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AFCAA-33ED-4AAA-B1FC-FF639B4F2013}">
  <sheetPr>
    <tabColor rgb="FF00B0F0"/>
  </sheetPr>
  <dimension ref="A1:F22"/>
  <sheetViews>
    <sheetView view="pageBreakPreview" zoomScaleSheetLayoutView="100" workbookViewId="0">
      <selection activeCell="D12" sqref="D12"/>
    </sheetView>
  </sheetViews>
  <sheetFormatPr defaultRowHeight="16.5"/>
  <cols>
    <col min="1" max="1" width="7.140625" style="48" customWidth="1"/>
    <col min="2" max="2" width="39.42578125" style="48" customWidth="1"/>
    <col min="3" max="3" width="8.28515625" style="1" customWidth="1"/>
    <col min="4" max="4" width="9.7109375" style="1" customWidth="1"/>
    <col min="5" max="5" width="12.42578125" style="1" customWidth="1"/>
    <col min="6" max="6" width="13.285156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6">
      <c r="A1" s="78" t="s">
        <v>532</v>
      </c>
      <c r="B1" s="78" t="s">
        <v>667</v>
      </c>
    </row>
    <row r="2" spans="1:6">
      <c r="A2" s="78"/>
      <c r="B2" s="78"/>
    </row>
    <row r="3" spans="1:6" s="95" customFormat="1" ht="15">
      <c r="A3" s="180" t="s">
        <v>668</v>
      </c>
      <c r="B3" s="196"/>
      <c r="C3" s="182"/>
      <c r="D3" s="183"/>
      <c r="E3" s="182"/>
      <c r="F3" s="184"/>
    </row>
    <row r="4" spans="1:6" s="197" customFormat="1" ht="16.5" customHeight="1">
      <c r="A4" s="795" t="s">
        <v>669</v>
      </c>
      <c r="B4" s="796"/>
      <c r="C4" s="796"/>
      <c r="D4" s="796"/>
      <c r="E4" s="796"/>
      <c r="F4" s="797"/>
    </row>
    <row r="5" spans="1:6" s="198" customFormat="1" ht="14.25" customHeight="1">
      <c r="A5" s="798" t="s">
        <v>670</v>
      </c>
      <c r="B5" s="799"/>
      <c r="C5" s="799"/>
      <c r="D5" s="799"/>
      <c r="E5" s="799"/>
      <c r="F5" s="800"/>
    </row>
    <row r="6" spans="1:6" s="198" customFormat="1" ht="74.25" customHeight="1">
      <c r="A6" s="801" t="s">
        <v>671</v>
      </c>
      <c r="B6" s="802"/>
      <c r="C6" s="802"/>
      <c r="D6" s="802"/>
      <c r="E6" s="802"/>
      <c r="F6" s="803"/>
    </row>
    <row r="7" spans="1:6">
      <c r="A7" s="78"/>
      <c r="B7" s="78"/>
    </row>
    <row r="9" spans="1:6" s="24" customFormat="1" ht="17.25" thickBot="1">
      <c r="A9" s="80"/>
      <c r="B9" s="80" t="s">
        <v>108</v>
      </c>
      <c r="C9" s="101" t="s">
        <v>211</v>
      </c>
      <c r="D9" s="101" t="s">
        <v>109</v>
      </c>
      <c r="E9" s="101" t="s">
        <v>110</v>
      </c>
      <c r="F9" s="101" t="s">
        <v>111</v>
      </c>
    </row>
    <row r="10" spans="1:6" ht="17.25" thickTop="1"/>
    <row r="11" spans="1:6" s="88" customFormat="1" ht="97.5" customHeight="1">
      <c r="A11" s="83" t="s">
        <v>542</v>
      </c>
      <c r="B11" s="46" t="s">
        <v>673</v>
      </c>
      <c r="E11" s="836"/>
    </row>
    <row r="12" spans="1:6" s="88" customFormat="1" ht="12.75">
      <c r="A12" s="199" t="s">
        <v>674</v>
      </c>
      <c r="B12" s="46" t="s">
        <v>675</v>
      </c>
      <c r="C12" s="84" t="s">
        <v>113</v>
      </c>
      <c r="D12" s="85">
        <v>77.319999999999993</v>
      </c>
      <c r="E12" s="832">
        <v>0</v>
      </c>
      <c r="F12" s="86">
        <f>E12*D12</f>
        <v>0</v>
      </c>
    </row>
    <row r="13" spans="1:6" s="88" customFormat="1" ht="25.5">
      <c r="A13" s="199" t="s">
        <v>676</v>
      </c>
      <c r="B13" s="201" t="s">
        <v>679</v>
      </c>
      <c r="C13" s="84" t="s">
        <v>113</v>
      </c>
      <c r="D13" s="85">
        <f>1567.85</f>
        <v>1567.85</v>
      </c>
      <c r="E13" s="832">
        <v>0</v>
      </c>
      <c r="F13" s="86">
        <f>E13*D13</f>
        <v>0</v>
      </c>
    </row>
    <row r="14" spans="1:6" s="88" customFormat="1" ht="17.25" customHeight="1">
      <c r="A14" s="199" t="s">
        <v>678</v>
      </c>
      <c r="B14" s="200" t="s">
        <v>681</v>
      </c>
      <c r="C14" s="84" t="s">
        <v>113</v>
      </c>
      <c r="D14" s="85">
        <v>1567.85</v>
      </c>
      <c r="E14" s="832">
        <v>0</v>
      </c>
      <c r="F14" s="86">
        <f>E14*D14</f>
        <v>0</v>
      </c>
    </row>
    <row r="15" spans="1:6" s="88" customFormat="1" ht="12.75">
      <c r="A15" s="89"/>
      <c r="B15" s="46"/>
      <c r="E15" s="836"/>
    </row>
    <row r="16" spans="1:6" s="88" customFormat="1" ht="17.25" customHeight="1">
      <c r="A16" s="83" t="s">
        <v>545</v>
      </c>
      <c r="B16" s="46" t="s">
        <v>683</v>
      </c>
      <c r="C16" s="84" t="s">
        <v>113</v>
      </c>
      <c r="D16" s="85">
        <v>1645.17</v>
      </c>
      <c r="E16" s="832">
        <v>0</v>
      </c>
      <c r="F16" s="86">
        <f>E16*D16</f>
        <v>0</v>
      </c>
    </row>
    <row r="17" spans="1:6" s="88" customFormat="1" ht="12.75">
      <c r="A17" s="89"/>
      <c r="B17" s="46"/>
      <c r="E17" s="836"/>
    </row>
    <row r="18" spans="1:6" s="88" customFormat="1" ht="95.25" customHeight="1">
      <c r="A18" s="83" t="s">
        <v>548</v>
      </c>
      <c r="B18" s="46" t="s">
        <v>685</v>
      </c>
      <c r="C18" s="84"/>
      <c r="D18" s="85"/>
      <c r="E18" s="832"/>
      <c r="F18" s="86"/>
    </row>
    <row r="19" spans="1:6" s="88" customFormat="1" ht="14.25" customHeight="1">
      <c r="A19" s="199" t="s">
        <v>674</v>
      </c>
      <c r="B19" s="46" t="s">
        <v>686</v>
      </c>
      <c r="C19" s="84" t="s">
        <v>113</v>
      </c>
      <c r="D19" s="85">
        <v>1645.17</v>
      </c>
      <c r="E19" s="832">
        <v>0</v>
      </c>
      <c r="F19" s="86">
        <f>E19*D19</f>
        <v>0</v>
      </c>
    </row>
    <row r="20" spans="1:6" s="87" customFormat="1" ht="13.5" thickBot="1">
      <c r="A20" s="194"/>
      <c r="B20" s="46"/>
      <c r="C20" s="102"/>
      <c r="D20" s="103"/>
      <c r="E20" s="840"/>
      <c r="F20" s="105"/>
    </row>
    <row r="21" spans="1:6" s="24" customFormat="1" ht="17.25" thickBot="1">
      <c r="A21" s="90"/>
      <c r="B21" s="91" t="s">
        <v>667</v>
      </c>
      <c r="C21" s="106"/>
      <c r="D21" s="107"/>
      <c r="E21" s="108"/>
      <c r="F21" s="108">
        <f>SUM(F12:F20)</f>
        <v>0</v>
      </c>
    </row>
    <row r="22" spans="1:6" ht="17.25" thickTop="1"/>
  </sheetData>
  <sheetProtection algorithmName="SHA-512" hashValue="KMixZFzcUSN8xvjaUNeQL1ytI3AxGtVdohzQDulUZi2GNBL/IE2QHD9nBqnIaq36nkVyXdOIN8wKSIfi1MR9/w==" saltValue="jJUT9PAC3sdjy6G2grQ+zQ==" spinCount="100000" sheet="1"/>
  <mergeCells count="3">
    <mergeCell ref="A4:F4"/>
    <mergeCell ref="A5:F5"/>
    <mergeCell ref="A6:F6"/>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B/4.0 ESTRIH</oddHeader>
    <oddFooter>&amp;LNOVOGRADNJA&amp;R&amp;P</oddFooter>
  </headerFooter>
  <colBreaks count="1" manualBreakCount="1">
    <brk id="8"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D7DA5-F801-46A0-87A6-59C908DBB616}">
  <sheetPr>
    <tabColor rgb="FF00B0F0"/>
  </sheetPr>
  <dimension ref="A1:F28"/>
  <sheetViews>
    <sheetView view="pageBreakPreview" zoomScaleSheetLayoutView="100" workbookViewId="0">
      <selection activeCell="C14" sqref="C14"/>
    </sheetView>
  </sheetViews>
  <sheetFormatPr defaultRowHeight="16.5"/>
  <cols>
    <col min="1" max="1" width="7.140625" style="48" customWidth="1"/>
    <col min="2" max="2" width="39.42578125" style="1" customWidth="1"/>
    <col min="3" max="3" width="8.28515625" style="1" customWidth="1"/>
    <col min="4" max="4" width="11.42578125" style="1" customWidth="1"/>
    <col min="5" max="6" width="11.57031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1.42578125" style="1" customWidth="1"/>
    <col min="261" max="262" width="11.5703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1.42578125" style="1" customWidth="1"/>
    <col min="517" max="518" width="11.5703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1.42578125" style="1" customWidth="1"/>
    <col min="773" max="774" width="11.5703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1.42578125" style="1" customWidth="1"/>
    <col min="1029" max="1030" width="11.5703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1.42578125" style="1" customWidth="1"/>
    <col min="1285" max="1286" width="11.5703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1.42578125" style="1" customWidth="1"/>
    <col min="1541" max="1542" width="11.5703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1.42578125" style="1" customWidth="1"/>
    <col min="1797" max="1798" width="11.5703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1.42578125" style="1" customWidth="1"/>
    <col min="2053" max="2054" width="11.5703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1.42578125" style="1" customWidth="1"/>
    <col min="2309" max="2310" width="11.5703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1.42578125" style="1" customWidth="1"/>
    <col min="2565" max="2566" width="11.5703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1.42578125" style="1" customWidth="1"/>
    <col min="2821" max="2822" width="11.5703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1.42578125" style="1" customWidth="1"/>
    <col min="3077" max="3078" width="11.5703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1.42578125" style="1" customWidth="1"/>
    <col min="3333" max="3334" width="11.5703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1.42578125" style="1" customWidth="1"/>
    <col min="3589" max="3590" width="11.5703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1.42578125" style="1" customWidth="1"/>
    <col min="3845" max="3846" width="11.5703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1.42578125" style="1" customWidth="1"/>
    <col min="4101" max="4102" width="11.5703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1.42578125" style="1" customWidth="1"/>
    <col min="4357" max="4358" width="11.5703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1.42578125" style="1" customWidth="1"/>
    <col min="4613" max="4614" width="11.5703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1.42578125" style="1" customWidth="1"/>
    <col min="4869" max="4870" width="11.5703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1.42578125" style="1" customWidth="1"/>
    <col min="5125" max="5126" width="11.5703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1.42578125" style="1" customWidth="1"/>
    <col min="5381" max="5382" width="11.5703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1.42578125" style="1" customWidth="1"/>
    <col min="5637" max="5638" width="11.5703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1.42578125" style="1" customWidth="1"/>
    <col min="5893" max="5894" width="11.5703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1.42578125" style="1" customWidth="1"/>
    <col min="6149" max="6150" width="11.5703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1.42578125" style="1" customWidth="1"/>
    <col min="6405" max="6406" width="11.5703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1.42578125" style="1" customWidth="1"/>
    <col min="6661" max="6662" width="11.5703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1.42578125" style="1" customWidth="1"/>
    <col min="6917" max="6918" width="11.5703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1.42578125" style="1" customWidth="1"/>
    <col min="7173" max="7174" width="11.5703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1.42578125" style="1" customWidth="1"/>
    <col min="7429" max="7430" width="11.5703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1.42578125" style="1" customWidth="1"/>
    <col min="7685" max="7686" width="11.5703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1.42578125" style="1" customWidth="1"/>
    <col min="7941" max="7942" width="11.5703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1.42578125" style="1" customWidth="1"/>
    <col min="8197" max="8198" width="11.5703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1.42578125" style="1" customWidth="1"/>
    <col min="8453" max="8454" width="11.5703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1.42578125" style="1" customWidth="1"/>
    <col min="8709" max="8710" width="11.5703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1.42578125" style="1" customWidth="1"/>
    <col min="8965" max="8966" width="11.5703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1.42578125" style="1" customWidth="1"/>
    <col min="9221" max="9222" width="11.5703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1.42578125" style="1" customWidth="1"/>
    <col min="9477" max="9478" width="11.5703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1.42578125" style="1" customWidth="1"/>
    <col min="9733" max="9734" width="11.5703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1.42578125" style="1" customWidth="1"/>
    <col min="9989" max="9990" width="11.5703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1.42578125" style="1" customWidth="1"/>
    <col min="10245" max="10246" width="11.5703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1.42578125" style="1" customWidth="1"/>
    <col min="10501" max="10502" width="11.5703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1.42578125" style="1" customWidth="1"/>
    <col min="10757" max="10758" width="11.5703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1.42578125" style="1" customWidth="1"/>
    <col min="11013" max="11014" width="11.5703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1.42578125" style="1" customWidth="1"/>
    <col min="11269" max="11270" width="11.5703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1.42578125" style="1" customWidth="1"/>
    <col min="11525" max="11526" width="11.5703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1.42578125" style="1" customWidth="1"/>
    <col min="11781" max="11782" width="11.5703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1.42578125" style="1" customWidth="1"/>
    <col min="12037" max="12038" width="11.5703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1.42578125" style="1" customWidth="1"/>
    <col min="12293" max="12294" width="11.5703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1.42578125" style="1" customWidth="1"/>
    <col min="12549" max="12550" width="11.5703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1.42578125" style="1" customWidth="1"/>
    <col min="12805" max="12806" width="11.5703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1.42578125" style="1" customWidth="1"/>
    <col min="13061" max="13062" width="11.5703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1.42578125" style="1" customWidth="1"/>
    <col min="13317" max="13318" width="11.5703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1.42578125" style="1" customWidth="1"/>
    <col min="13573" max="13574" width="11.5703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1.42578125" style="1" customWidth="1"/>
    <col min="13829" max="13830" width="11.5703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1.42578125" style="1" customWidth="1"/>
    <col min="14085" max="14086" width="11.5703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1.42578125" style="1" customWidth="1"/>
    <col min="14341" max="14342" width="11.5703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1.42578125" style="1" customWidth="1"/>
    <col min="14597" max="14598" width="11.5703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1.42578125" style="1" customWidth="1"/>
    <col min="14853" max="14854" width="11.5703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1.42578125" style="1" customWidth="1"/>
    <col min="15109" max="15110" width="11.5703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1.42578125" style="1" customWidth="1"/>
    <col min="15365" max="15366" width="11.5703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1.42578125" style="1" customWidth="1"/>
    <col min="15621" max="15622" width="11.5703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1.42578125" style="1" customWidth="1"/>
    <col min="15877" max="15878" width="11.5703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1.42578125" style="1" customWidth="1"/>
    <col min="16133" max="16134" width="11.5703125" style="1" customWidth="1"/>
    <col min="16135" max="16139" width="9.140625" style="1"/>
    <col min="16140" max="16140" width="7.140625" style="1" customWidth="1"/>
    <col min="16141" max="16384" width="9.140625" style="1"/>
  </cols>
  <sheetData>
    <row r="1" spans="1:6">
      <c r="A1" s="78" t="s">
        <v>666</v>
      </c>
      <c r="B1" s="24" t="s">
        <v>688</v>
      </c>
    </row>
    <row r="2" spans="1:6">
      <c r="A2" s="78"/>
      <c r="B2" s="24"/>
    </row>
    <row r="3" spans="1:6" s="95" customFormat="1" ht="15">
      <c r="A3" s="110" t="s">
        <v>689</v>
      </c>
      <c r="B3" s="111"/>
      <c r="C3" s="112"/>
      <c r="D3" s="113"/>
      <c r="E3" s="112"/>
      <c r="F3" s="114"/>
    </row>
    <row r="4" spans="1:6" s="165" customFormat="1" ht="15" customHeight="1">
      <c r="A4" s="768" t="s">
        <v>690</v>
      </c>
      <c r="B4" s="804"/>
      <c r="C4" s="804"/>
      <c r="D4" s="804"/>
      <c r="E4" s="804"/>
      <c r="F4" s="805"/>
    </row>
    <row r="5" spans="1:6" s="165" customFormat="1" ht="15" customHeight="1">
      <c r="A5" s="806" t="s">
        <v>691</v>
      </c>
      <c r="B5" s="766"/>
      <c r="C5" s="766"/>
      <c r="D5" s="766"/>
      <c r="E5" s="766"/>
      <c r="F5" s="767"/>
    </row>
    <row r="6" spans="1:6" s="165" customFormat="1" ht="27" customHeight="1">
      <c r="A6" s="807" t="s">
        <v>692</v>
      </c>
      <c r="B6" s="762"/>
      <c r="C6" s="762"/>
      <c r="D6" s="762"/>
      <c r="E6" s="762"/>
      <c r="F6" s="763"/>
    </row>
    <row r="7" spans="1:6">
      <c r="A7" s="78"/>
      <c r="B7" s="24"/>
    </row>
    <row r="9" spans="1:6" s="24" customFormat="1" ht="17.25" thickBot="1">
      <c r="A9" s="80"/>
      <c r="B9" s="81" t="s">
        <v>108</v>
      </c>
      <c r="C9" s="101" t="s">
        <v>211</v>
      </c>
      <c r="D9" s="101" t="s">
        <v>109</v>
      </c>
      <c r="E9" s="101" t="s">
        <v>110</v>
      </c>
      <c r="F9" s="101" t="s">
        <v>111</v>
      </c>
    </row>
    <row r="10" spans="1:6" ht="17.25" thickTop="1"/>
    <row r="11" spans="1:6" s="87" customFormat="1" ht="382.5">
      <c r="A11" s="83" t="s">
        <v>672</v>
      </c>
      <c r="B11" s="46" t="s">
        <v>694</v>
      </c>
      <c r="C11" s="102"/>
      <c r="D11" s="103"/>
      <c r="E11" s="840"/>
      <c r="F11" s="105"/>
    </row>
    <row r="12" spans="1:6" s="87" customFormat="1" ht="51">
      <c r="A12" s="83"/>
      <c r="B12" s="46" t="s">
        <v>695</v>
      </c>
      <c r="C12" s="102"/>
      <c r="D12" s="103"/>
      <c r="E12" s="840"/>
      <c r="F12" s="105"/>
    </row>
    <row r="13" spans="1:6" s="87" customFormat="1" ht="3.95" customHeight="1">
      <c r="A13" s="203"/>
      <c r="B13" s="118"/>
      <c r="C13" s="102"/>
      <c r="D13" s="103"/>
      <c r="E13" s="840"/>
      <c r="F13" s="105"/>
    </row>
    <row r="14" spans="1:6" s="88" customFormat="1" ht="25.5">
      <c r="A14" s="202" t="s">
        <v>157</v>
      </c>
      <c r="B14" s="46" t="s">
        <v>701</v>
      </c>
      <c r="C14" s="84" t="s">
        <v>113</v>
      </c>
      <c r="D14" s="85">
        <v>49.76</v>
      </c>
      <c r="E14" s="832">
        <v>0</v>
      </c>
      <c r="F14" s="86">
        <f>E14*D14</f>
        <v>0</v>
      </c>
    </row>
    <row r="15" spans="1:6" s="87" customFormat="1" ht="21" customHeight="1">
      <c r="A15" s="203"/>
      <c r="B15" s="118"/>
      <c r="C15" s="102"/>
      <c r="D15" s="103"/>
      <c r="E15" s="840"/>
      <c r="F15" s="105"/>
    </row>
    <row r="16" spans="1:6" s="87" customFormat="1" ht="140.25">
      <c r="A16" s="83" t="s">
        <v>682</v>
      </c>
      <c r="B16" s="46" t="s">
        <v>703</v>
      </c>
      <c r="C16" s="84" t="s">
        <v>113</v>
      </c>
      <c r="D16" s="85">
        <v>6.56</v>
      </c>
      <c r="E16" s="832">
        <v>0</v>
      </c>
      <c r="F16" s="86">
        <f>E16*D16</f>
        <v>0</v>
      </c>
    </row>
    <row r="17" spans="1:6" s="87" customFormat="1" ht="178.5">
      <c r="A17" s="203"/>
      <c r="B17" s="46" t="s">
        <v>704</v>
      </c>
      <c r="C17" s="102"/>
      <c r="D17" s="103"/>
      <c r="E17" s="840"/>
      <c r="F17" s="105"/>
    </row>
    <row r="18" spans="1:6" s="88" customFormat="1" ht="76.5">
      <c r="A18" s="202"/>
      <c r="B18" s="46" t="s">
        <v>705</v>
      </c>
      <c r="C18" s="84"/>
      <c r="D18" s="85"/>
      <c r="E18" s="832"/>
      <c r="F18" s="86"/>
    </row>
    <row r="19" spans="1:6" s="87" customFormat="1" ht="12.75">
      <c r="A19" s="203"/>
      <c r="B19" s="118"/>
      <c r="C19" s="102"/>
      <c r="D19" s="103"/>
      <c r="E19" s="840"/>
      <c r="F19" s="105"/>
    </row>
    <row r="20" spans="1:6" s="87" customFormat="1" ht="38.25">
      <c r="A20" s="83" t="s">
        <v>684</v>
      </c>
      <c r="B20" s="46" t="s">
        <v>708</v>
      </c>
      <c r="C20" s="84" t="s">
        <v>113</v>
      </c>
      <c r="D20" s="85">
        <v>405.02</v>
      </c>
      <c r="E20" s="832">
        <v>0</v>
      </c>
      <c r="F20" s="86">
        <f>E20*D20</f>
        <v>0</v>
      </c>
    </row>
    <row r="21" spans="1:6" s="87" customFormat="1" ht="114.75">
      <c r="A21" s="83"/>
      <c r="B21" s="46" t="s">
        <v>709</v>
      </c>
      <c r="C21" s="84"/>
      <c r="D21" s="85"/>
      <c r="E21" s="832"/>
      <c r="F21" s="86"/>
    </row>
    <row r="22" spans="1:6" s="87" customFormat="1" ht="38.25">
      <c r="A22" s="83"/>
      <c r="B22" s="46" t="s">
        <v>710</v>
      </c>
      <c r="C22" s="84"/>
      <c r="D22" s="85"/>
      <c r="E22" s="832"/>
      <c r="F22" s="86"/>
    </row>
    <row r="23" spans="1:6" s="87" customFormat="1" ht="51">
      <c r="A23" s="83"/>
      <c r="B23" s="46" t="s">
        <v>711</v>
      </c>
      <c r="C23" s="84"/>
      <c r="D23" s="85"/>
      <c r="E23" s="832"/>
      <c r="F23" s="86"/>
    </row>
    <row r="24" spans="1:6" s="87" customFormat="1" ht="51">
      <c r="A24" s="83"/>
      <c r="B24" s="46" t="s">
        <v>712</v>
      </c>
      <c r="C24" s="84"/>
      <c r="D24" s="85"/>
      <c r="E24" s="832"/>
      <c r="F24" s="86"/>
    </row>
    <row r="25" spans="1:6" s="87" customFormat="1" ht="76.5">
      <c r="A25" s="83"/>
      <c r="B25" s="46" t="s">
        <v>713</v>
      </c>
      <c r="C25" s="84"/>
      <c r="D25" s="85"/>
      <c r="E25" s="832"/>
      <c r="F25" s="86"/>
    </row>
    <row r="26" spans="1:6" s="87" customFormat="1" ht="12.75">
      <c r="A26" s="83"/>
      <c r="B26" s="46"/>
      <c r="C26" s="84"/>
      <c r="D26" s="85"/>
      <c r="E26" s="832"/>
      <c r="F26" s="86"/>
    </row>
    <row r="27" spans="1:6" s="87" customFormat="1" ht="24" customHeight="1" thickBot="1">
      <c r="A27" s="83"/>
      <c r="B27" s="46"/>
      <c r="C27" s="102"/>
      <c r="D27" s="103"/>
      <c r="E27" s="840"/>
      <c r="F27" s="105"/>
    </row>
    <row r="28" spans="1:6" s="24" customFormat="1" ht="17.25" thickBot="1">
      <c r="A28" s="90"/>
      <c r="B28" s="91" t="s">
        <v>716</v>
      </c>
      <c r="C28" s="106"/>
      <c r="D28" s="107"/>
      <c r="E28" s="108"/>
      <c r="F28" s="108">
        <f>SUM(F11:F27)</f>
        <v>0</v>
      </c>
    </row>
  </sheetData>
  <sheetProtection algorithmName="SHA-512" hashValue="S4pnimvTUTDcpljIB/DkiUpEo+2KtrZwg95uDp0ED6ZsbIcV3SHjGYodkrcOdp1AIjhm4DWdIzVENINhAplAHw==" saltValue="1+/sfxyhGMCgoams7LkFIA==" spinCount="100000" sheet="1"/>
  <mergeCells count="3">
    <mergeCell ref="A4:F4"/>
    <mergeCell ref="A5:F5"/>
    <mergeCell ref="A6:F6"/>
  </mergeCells>
  <pageMargins left="0.78740157480314965" right="0.39370078740157483" top="0.98425196850393704" bottom="0.98425196850393704" header="0.51181102362204722" footer="0.51181102362204722"/>
  <pageSetup paperSize="9" scale="86" firstPageNumber="0" orientation="portrait" horizontalDpi="300" verticalDpi="300" r:id="rId1"/>
  <headerFooter alignWithMargins="0">
    <oddHeader>&amp;L&amp;"Calibri,Krepko"&amp;9&amp;UObjekt: Večnamenska športna dvorana
Prežihova 1, 9520 Gornja Radgona&amp;R&amp;9POPIS OBRTNIŠKIH DEL
B/5.0 TLAKARSKA DELA</oddHeader>
    <oddFooter>&amp;LNOVOGRADNJA&amp;R&amp;P</oddFooter>
  </headerFooter>
  <rowBreaks count="1" manualBreakCount="1">
    <brk id="15" max="5" man="1"/>
  </rowBreaks>
  <colBreaks count="1" manualBreakCount="1">
    <brk id="8"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0B20C-ADB4-4F34-B704-99C231FA15FA}">
  <sheetPr>
    <tabColor rgb="FF00B0F0"/>
  </sheetPr>
  <dimension ref="A1:F18"/>
  <sheetViews>
    <sheetView view="pageBreakPreview" zoomScaleSheetLayoutView="100" workbookViewId="0">
      <selection activeCell="D14" sqref="D14"/>
    </sheetView>
  </sheetViews>
  <sheetFormatPr defaultRowHeight="16.5"/>
  <cols>
    <col min="1" max="1" width="7.140625" style="48" customWidth="1"/>
    <col min="2" max="2" width="39.42578125" style="1" customWidth="1"/>
    <col min="3" max="3" width="8.28515625" style="48" customWidth="1"/>
    <col min="4" max="4" width="9.7109375" style="48" customWidth="1"/>
    <col min="5" max="5" width="12.42578125" style="48" customWidth="1"/>
    <col min="6" max="6" width="13.28515625" style="48"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9.7109375" style="1" customWidth="1"/>
    <col min="261" max="261" width="12.42578125" style="1" customWidth="1"/>
    <col min="262" max="262" width="13.285156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9.7109375" style="1" customWidth="1"/>
    <col min="517" max="517" width="12.42578125" style="1" customWidth="1"/>
    <col min="518" max="518" width="13.285156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9.7109375" style="1" customWidth="1"/>
    <col min="773" max="773" width="12.42578125" style="1" customWidth="1"/>
    <col min="774" max="774" width="13.285156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9.7109375" style="1" customWidth="1"/>
    <col min="1029" max="1029" width="12.42578125" style="1" customWidth="1"/>
    <col min="1030" max="1030" width="13.285156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9.7109375" style="1" customWidth="1"/>
    <col min="1285" max="1285" width="12.42578125" style="1" customWidth="1"/>
    <col min="1286" max="1286" width="13.285156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9.7109375" style="1" customWidth="1"/>
    <col min="1541" max="1541" width="12.42578125" style="1" customWidth="1"/>
    <col min="1542" max="1542" width="13.285156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9.7109375" style="1" customWidth="1"/>
    <col min="1797" max="1797" width="12.42578125" style="1" customWidth="1"/>
    <col min="1798" max="1798" width="13.285156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9.7109375" style="1" customWidth="1"/>
    <col min="2053" max="2053" width="12.42578125" style="1" customWidth="1"/>
    <col min="2054" max="2054" width="13.285156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9.7109375" style="1" customWidth="1"/>
    <col min="2309" max="2309" width="12.42578125" style="1" customWidth="1"/>
    <col min="2310" max="2310" width="13.285156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9.7109375" style="1" customWidth="1"/>
    <col min="2565" max="2565" width="12.42578125" style="1" customWidth="1"/>
    <col min="2566" max="2566" width="13.285156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9.7109375" style="1" customWidth="1"/>
    <col min="2821" max="2821" width="12.42578125" style="1" customWidth="1"/>
    <col min="2822" max="2822" width="13.285156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9.7109375" style="1" customWidth="1"/>
    <col min="3077" max="3077" width="12.42578125" style="1" customWidth="1"/>
    <col min="3078" max="3078" width="13.285156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9.7109375" style="1" customWidth="1"/>
    <col min="3333" max="3333" width="12.42578125" style="1" customWidth="1"/>
    <col min="3334" max="3334" width="13.285156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9.7109375" style="1" customWidth="1"/>
    <col min="3589" max="3589" width="12.42578125" style="1" customWidth="1"/>
    <col min="3590" max="3590" width="13.285156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9.7109375" style="1" customWidth="1"/>
    <col min="3845" max="3845" width="12.42578125" style="1" customWidth="1"/>
    <col min="3846" max="3846" width="13.285156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9.7109375" style="1" customWidth="1"/>
    <col min="4101" max="4101" width="12.42578125" style="1" customWidth="1"/>
    <col min="4102" max="4102" width="13.285156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9.7109375" style="1" customWidth="1"/>
    <col min="4357" max="4357" width="12.42578125" style="1" customWidth="1"/>
    <col min="4358" max="4358" width="13.285156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9.7109375" style="1" customWidth="1"/>
    <col min="4613" max="4613" width="12.42578125" style="1" customWidth="1"/>
    <col min="4614" max="4614" width="13.285156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9.7109375" style="1" customWidth="1"/>
    <col min="4869" max="4869" width="12.42578125" style="1" customWidth="1"/>
    <col min="4870" max="4870" width="13.285156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9.7109375" style="1" customWidth="1"/>
    <col min="5125" max="5125" width="12.42578125" style="1" customWidth="1"/>
    <col min="5126" max="5126" width="13.285156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9.7109375" style="1" customWidth="1"/>
    <col min="5381" max="5381" width="12.42578125" style="1" customWidth="1"/>
    <col min="5382" max="5382" width="13.285156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9.7109375" style="1" customWidth="1"/>
    <col min="5637" max="5637" width="12.42578125" style="1" customWidth="1"/>
    <col min="5638" max="5638" width="13.285156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9.7109375" style="1" customWidth="1"/>
    <col min="5893" max="5893" width="12.42578125" style="1" customWidth="1"/>
    <col min="5894" max="5894" width="13.285156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9.7109375" style="1" customWidth="1"/>
    <col min="6149" max="6149" width="12.42578125" style="1" customWidth="1"/>
    <col min="6150" max="6150" width="13.285156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9.7109375" style="1" customWidth="1"/>
    <col min="6405" max="6405" width="12.42578125" style="1" customWidth="1"/>
    <col min="6406" max="6406" width="13.285156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9.7109375" style="1" customWidth="1"/>
    <col min="6661" max="6661" width="12.42578125" style="1" customWidth="1"/>
    <col min="6662" max="6662" width="13.285156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9.7109375" style="1" customWidth="1"/>
    <col min="6917" max="6917" width="12.42578125" style="1" customWidth="1"/>
    <col min="6918" max="6918" width="13.285156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9.7109375" style="1" customWidth="1"/>
    <col min="7173" max="7173" width="12.42578125" style="1" customWidth="1"/>
    <col min="7174" max="7174" width="13.285156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9.7109375" style="1" customWidth="1"/>
    <col min="7429" max="7429" width="12.42578125" style="1" customWidth="1"/>
    <col min="7430" max="7430" width="13.285156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9.7109375" style="1" customWidth="1"/>
    <col min="7685" max="7685" width="12.42578125" style="1" customWidth="1"/>
    <col min="7686" max="7686" width="13.285156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9.7109375" style="1" customWidth="1"/>
    <col min="7941" max="7941" width="12.42578125" style="1" customWidth="1"/>
    <col min="7942" max="7942" width="13.285156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9.7109375" style="1" customWidth="1"/>
    <col min="8197" max="8197" width="12.42578125" style="1" customWidth="1"/>
    <col min="8198" max="8198" width="13.285156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9.7109375" style="1" customWidth="1"/>
    <col min="8453" max="8453" width="12.42578125" style="1" customWidth="1"/>
    <col min="8454" max="8454" width="13.285156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9.7109375" style="1" customWidth="1"/>
    <col min="8709" max="8709" width="12.42578125" style="1" customWidth="1"/>
    <col min="8710" max="8710" width="13.285156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9.7109375" style="1" customWidth="1"/>
    <col min="8965" max="8965" width="12.42578125" style="1" customWidth="1"/>
    <col min="8966" max="8966" width="13.285156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9.7109375" style="1" customWidth="1"/>
    <col min="9221" max="9221" width="12.42578125" style="1" customWidth="1"/>
    <col min="9222" max="9222" width="13.285156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9.7109375" style="1" customWidth="1"/>
    <col min="9477" max="9477" width="12.42578125" style="1" customWidth="1"/>
    <col min="9478" max="9478" width="13.285156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9.7109375" style="1" customWidth="1"/>
    <col min="9733" max="9733" width="12.42578125" style="1" customWidth="1"/>
    <col min="9734" max="9734" width="13.285156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9.7109375" style="1" customWidth="1"/>
    <col min="9989" max="9989" width="12.42578125" style="1" customWidth="1"/>
    <col min="9990" max="9990" width="13.285156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9.7109375" style="1" customWidth="1"/>
    <col min="10245" max="10245" width="12.42578125" style="1" customWidth="1"/>
    <col min="10246" max="10246" width="13.285156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9.7109375" style="1" customWidth="1"/>
    <col min="10501" max="10501" width="12.42578125" style="1" customWidth="1"/>
    <col min="10502" max="10502" width="13.285156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9.7109375" style="1" customWidth="1"/>
    <col min="10757" max="10757" width="12.42578125" style="1" customWidth="1"/>
    <col min="10758" max="10758" width="13.285156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9.7109375" style="1" customWidth="1"/>
    <col min="11013" max="11013" width="12.42578125" style="1" customWidth="1"/>
    <col min="11014" max="11014" width="13.285156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9.7109375" style="1" customWidth="1"/>
    <col min="11269" max="11269" width="12.42578125" style="1" customWidth="1"/>
    <col min="11270" max="11270" width="13.285156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9.7109375" style="1" customWidth="1"/>
    <col min="11525" max="11525" width="12.42578125" style="1" customWidth="1"/>
    <col min="11526" max="11526" width="13.285156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9.7109375" style="1" customWidth="1"/>
    <col min="11781" max="11781" width="12.42578125" style="1" customWidth="1"/>
    <col min="11782" max="11782" width="13.285156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9.7109375" style="1" customWidth="1"/>
    <col min="12037" max="12037" width="12.42578125" style="1" customWidth="1"/>
    <col min="12038" max="12038" width="13.285156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9.7109375" style="1" customWidth="1"/>
    <col min="12293" max="12293" width="12.42578125" style="1" customWidth="1"/>
    <col min="12294" max="12294" width="13.285156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9.7109375" style="1" customWidth="1"/>
    <col min="12549" max="12549" width="12.42578125" style="1" customWidth="1"/>
    <col min="12550" max="12550" width="13.285156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9.7109375" style="1" customWidth="1"/>
    <col min="12805" max="12805" width="12.42578125" style="1" customWidth="1"/>
    <col min="12806" max="12806" width="13.285156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9.7109375" style="1" customWidth="1"/>
    <col min="13061" max="13061" width="12.42578125" style="1" customWidth="1"/>
    <col min="13062" max="13062" width="13.285156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9.7109375" style="1" customWidth="1"/>
    <col min="13317" max="13317" width="12.42578125" style="1" customWidth="1"/>
    <col min="13318" max="13318" width="13.285156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9.7109375" style="1" customWidth="1"/>
    <col min="13573" max="13573" width="12.42578125" style="1" customWidth="1"/>
    <col min="13574" max="13574" width="13.285156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9.7109375" style="1" customWidth="1"/>
    <col min="13829" max="13829" width="12.42578125" style="1" customWidth="1"/>
    <col min="13830" max="13830" width="13.285156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9.7109375" style="1" customWidth="1"/>
    <col min="14085" max="14085" width="12.42578125" style="1" customWidth="1"/>
    <col min="14086" max="14086" width="13.285156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9.7109375" style="1" customWidth="1"/>
    <col min="14341" max="14341" width="12.42578125" style="1" customWidth="1"/>
    <col min="14342" max="14342" width="13.285156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9.7109375" style="1" customWidth="1"/>
    <col min="14597" max="14597" width="12.42578125" style="1" customWidth="1"/>
    <col min="14598" max="14598" width="13.285156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9.7109375" style="1" customWidth="1"/>
    <col min="14853" max="14853" width="12.42578125" style="1" customWidth="1"/>
    <col min="14854" max="14854" width="13.285156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9.7109375" style="1" customWidth="1"/>
    <col min="15109" max="15109" width="12.42578125" style="1" customWidth="1"/>
    <col min="15110" max="15110" width="13.285156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9.7109375" style="1" customWidth="1"/>
    <col min="15365" max="15365" width="12.42578125" style="1" customWidth="1"/>
    <col min="15366" max="15366" width="13.285156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9.7109375" style="1" customWidth="1"/>
    <col min="15621" max="15621" width="12.42578125" style="1" customWidth="1"/>
    <col min="15622" max="15622" width="13.285156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9.7109375" style="1" customWidth="1"/>
    <col min="15877" max="15877" width="12.42578125" style="1" customWidth="1"/>
    <col min="15878" max="15878" width="13.285156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9.7109375" style="1" customWidth="1"/>
    <col min="16133" max="16133" width="12.42578125" style="1" customWidth="1"/>
    <col min="16134" max="16134" width="13.28515625" style="1" customWidth="1"/>
    <col min="16135" max="16139" width="9.140625" style="1"/>
    <col min="16140" max="16140" width="7.140625" style="1" customWidth="1"/>
    <col min="16141" max="16384" width="9.140625" style="1"/>
  </cols>
  <sheetData>
    <row r="1" spans="1:6">
      <c r="A1" s="78" t="s">
        <v>687</v>
      </c>
      <c r="B1" s="24" t="s">
        <v>718</v>
      </c>
    </row>
    <row r="2" spans="1:6">
      <c r="A2" s="78"/>
      <c r="B2" s="24"/>
    </row>
    <row r="3" spans="1:6" s="95" customFormat="1" ht="15">
      <c r="A3" s="110" t="s">
        <v>719</v>
      </c>
      <c r="B3" s="111"/>
      <c r="C3" s="204"/>
      <c r="D3" s="205"/>
      <c r="E3" s="204"/>
      <c r="F3" s="206"/>
    </row>
    <row r="4" spans="1:6" s="165" customFormat="1" ht="13.5">
      <c r="A4" s="808" t="s">
        <v>720</v>
      </c>
      <c r="B4" s="809"/>
      <c r="C4" s="809"/>
      <c r="D4" s="809"/>
      <c r="E4" s="809"/>
      <c r="F4" s="810"/>
    </row>
    <row r="5" spans="1:6" s="165" customFormat="1" ht="41.25" customHeight="1">
      <c r="A5" s="806" t="s">
        <v>721</v>
      </c>
      <c r="B5" s="766"/>
      <c r="C5" s="766"/>
      <c r="D5" s="766"/>
      <c r="E5" s="766"/>
      <c r="F5" s="767"/>
    </row>
    <row r="6" spans="1:6" s="165" customFormat="1" ht="15" customHeight="1">
      <c r="A6" s="806" t="s">
        <v>722</v>
      </c>
      <c r="B6" s="811"/>
      <c r="C6" s="811"/>
      <c r="D6" s="811"/>
      <c r="E6" s="811"/>
      <c r="F6" s="812"/>
    </row>
    <row r="7" spans="1:6" s="165" customFormat="1" ht="44.25" customHeight="1">
      <c r="A7" s="806" t="s">
        <v>723</v>
      </c>
      <c r="B7" s="766"/>
      <c r="C7" s="766"/>
      <c r="D7" s="766"/>
      <c r="E7" s="766"/>
      <c r="F7" s="767"/>
    </row>
    <row r="8" spans="1:6" s="165" customFormat="1" ht="15" customHeight="1">
      <c r="A8" s="806" t="s">
        <v>724</v>
      </c>
      <c r="B8" s="766"/>
      <c r="C8" s="766"/>
      <c r="D8" s="766"/>
      <c r="E8" s="766"/>
      <c r="F8" s="767"/>
    </row>
    <row r="9" spans="1:6" s="165" customFormat="1" ht="12.75" customHeight="1">
      <c r="A9" s="807" t="s">
        <v>725</v>
      </c>
      <c r="B9" s="762"/>
      <c r="C9" s="762"/>
      <c r="D9" s="762"/>
      <c r="E9" s="762"/>
      <c r="F9" s="763"/>
    </row>
    <row r="10" spans="1:6">
      <c r="A10" s="78"/>
      <c r="B10" s="24"/>
    </row>
    <row r="12" spans="1:6" s="24" customFormat="1" ht="17.25" thickBot="1">
      <c r="A12" s="80"/>
      <c r="B12" s="81" t="s">
        <v>108</v>
      </c>
      <c r="C12" s="82" t="s">
        <v>211</v>
      </c>
      <c r="D12" s="82" t="s">
        <v>109</v>
      </c>
      <c r="E12" s="82" t="s">
        <v>110</v>
      </c>
      <c r="F12" s="82" t="s">
        <v>111</v>
      </c>
    </row>
    <row r="13" spans="1:6" ht="17.25" thickTop="1"/>
    <row r="14" spans="1:6" s="87" customFormat="1" ht="73.5" customHeight="1">
      <c r="A14" s="83" t="s">
        <v>693</v>
      </c>
      <c r="B14" s="46" t="s">
        <v>729</v>
      </c>
      <c r="C14" s="84" t="s">
        <v>113</v>
      </c>
      <c r="D14" s="85">
        <v>5.73</v>
      </c>
      <c r="E14" s="832">
        <v>0</v>
      </c>
      <c r="F14" s="86">
        <f>E14*D14</f>
        <v>0</v>
      </c>
    </row>
    <row r="15" spans="1:6" ht="17.25" thickBot="1"/>
    <row r="16" spans="1:6" s="24" customFormat="1" ht="17.25" thickBot="1">
      <c r="A16" s="90"/>
      <c r="B16" s="91" t="s">
        <v>732</v>
      </c>
      <c r="C16" s="92"/>
      <c r="D16" s="93"/>
      <c r="E16" s="94"/>
      <c r="F16" s="94">
        <f>SUM(F14:F15)</f>
        <v>0</v>
      </c>
    </row>
    <row r="18" ht="15.75" customHeight="1"/>
  </sheetData>
  <sheetProtection algorithmName="SHA-512" hashValue="IsgetnAx1YVQeYden83TnXNIctNDSW4MHSX84t1NizaJEx427q5ZSYecQC0OulqHDUTtRXHkclMSWjmuO/swSw==" saltValue="QfD1zk4Ghxp4DtTEw9TgUQ==" spinCount="100000" sheet="1"/>
  <mergeCells count="6">
    <mergeCell ref="A9:F9"/>
    <mergeCell ref="A4:F4"/>
    <mergeCell ref="A5:F5"/>
    <mergeCell ref="A6:F6"/>
    <mergeCell ref="A7:F7"/>
    <mergeCell ref="A8:F8"/>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B/6.0 KERAMIČARSKA DELA</oddHeader>
    <oddFooter>&amp;LNOVOGRADNJA&amp;R&amp;P</oddFooter>
  </headerFooter>
  <colBreaks count="1" manualBreakCount="1">
    <brk id="8"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F5DC-370D-4B97-9E14-AB25E9E51A3B}">
  <sheetPr>
    <tabColor rgb="FF00B0F0"/>
  </sheetPr>
  <dimension ref="A1:F23"/>
  <sheetViews>
    <sheetView view="pageBreakPreview" zoomScaleSheetLayoutView="100" workbookViewId="0">
      <selection activeCell="D13" sqref="D13"/>
    </sheetView>
  </sheetViews>
  <sheetFormatPr defaultRowHeight="16.5"/>
  <cols>
    <col min="1" max="1" width="7.140625" style="48" customWidth="1"/>
    <col min="2" max="2" width="39.42578125" style="1" customWidth="1"/>
    <col min="3" max="3" width="8.28515625" style="1" customWidth="1"/>
    <col min="4" max="4" width="10.42578125" style="1" customWidth="1"/>
    <col min="5" max="5" width="12.5703125" style="1" customWidth="1"/>
    <col min="6" max="6" width="12.425781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0.42578125" style="1" customWidth="1"/>
    <col min="261" max="261" width="12.5703125" style="1" customWidth="1"/>
    <col min="262" max="262" width="12.42578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0.42578125" style="1" customWidth="1"/>
    <col min="517" max="517" width="12.5703125" style="1" customWidth="1"/>
    <col min="518" max="518" width="12.42578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0.42578125" style="1" customWidth="1"/>
    <col min="773" max="773" width="12.5703125" style="1" customWidth="1"/>
    <col min="774" max="774" width="12.42578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0.42578125" style="1" customWidth="1"/>
    <col min="1029" max="1029" width="12.5703125" style="1" customWidth="1"/>
    <col min="1030" max="1030" width="12.42578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0.42578125" style="1" customWidth="1"/>
    <col min="1285" max="1285" width="12.5703125" style="1" customWidth="1"/>
    <col min="1286" max="1286" width="12.42578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0.42578125" style="1" customWidth="1"/>
    <col min="1541" max="1541" width="12.5703125" style="1" customWidth="1"/>
    <col min="1542" max="1542" width="12.42578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0.42578125" style="1" customWidth="1"/>
    <col min="1797" max="1797" width="12.5703125" style="1" customWidth="1"/>
    <col min="1798" max="1798" width="12.42578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0.42578125" style="1" customWidth="1"/>
    <col min="2053" max="2053" width="12.5703125" style="1" customWidth="1"/>
    <col min="2054" max="2054" width="12.42578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0.42578125" style="1" customWidth="1"/>
    <col min="2309" max="2309" width="12.5703125" style="1" customWidth="1"/>
    <col min="2310" max="2310" width="12.42578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0.42578125" style="1" customWidth="1"/>
    <col min="2565" max="2565" width="12.5703125" style="1" customWidth="1"/>
    <col min="2566" max="2566" width="12.42578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0.42578125" style="1" customWidth="1"/>
    <col min="2821" max="2821" width="12.5703125" style="1" customWidth="1"/>
    <col min="2822" max="2822" width="12.42578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0.42578125" style="1" customWidth="1"/>
    <col min="3077" max="3077" width="12.5703125" style="1" customWidth="1"/>
    <col min="3078" max="3078" width="12.42578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0.42578125" style="1" customWidth="1"/>
    <col min="3333" max="3333" width="12.5703125" style="1" customWidth="1"/>
    <col min="3334" max="3334" width="12.42578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0.42578125" style="1" customWidth="1"/>
    <col min="3589" max="3589" width="12.5703125" style="1" customWidth="1"/>
    <col min="3590" max="3590" width="12.42578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0.42578125" style="1" customWidth="1"/>
    <col min="3845" max="3845" width="12.5703125" style="1" customWidth="1"/>
    <col min="3846" max="3846" width="12.42578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0.42578125" style="1" customWidth="1"/>
    <col min="4101" max="4101" width="12.5703125" style="1" customWidth="1"/>
    <col min="4102" max="4102" width="12.42578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0.42578125" style="1" customWidth="1"/>
    <col min="4357" max="4357" width="12.5703125" style="1" customWidth="1"/>
    <col min="4358" max="4358" width="12.42578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0.42578125" style="1" customWidth="1"/>
    <col min="4613" max="4613" width="12.5703125" style="1" customWidth="1"/>
    <col min="4614" max="4614" width="12.42578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0.42578125" style="1" customWidth="1"/>
    <col min="4869" max="4869" width="12.5703125" style="1" customWidth="1"/>
    <col min="4870" max="4870" width="12.42578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0.42578125" style="1" customWidth="1"/>
    <col min="5125" max="5125" width="12.5703125" style="1" customWidth="1"/>
    <col min="5126" max="5126" width="12.42578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0.42578125" style="1" customWidth="1"/>
    <col min="5381" max="5381" width="12.5703125" style="1" customWidth="1"/>
    <col min="5382" max="5382" width="12.42578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0.42578125" style="1" customWidth="1"/>
    <col min="5637" max="5637" width="12.5703125" style="1" customWidth="1"/>
    <col min="5638" max="5638" width="12.42578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0.42578125" style="1" customWidth="1"/>
    <col min="5893" max="5893" width="12.5703125" style="1" customWidth="1"/>
    <col min="5894" max="5894" width="12.42578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0.42578125" style="1" customWidth="1"/>
    <col min="6149" max="6149" width="12.5703125" style="1" customWidth="1"/>
    <col min="6150" max="6150" width="12.42578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0.42578125" style="1" customWidth="1"/>
    <col min="6405" max="6405" width="12.5703125" style="1" customWidth="1"/>
    <col min="6406" max="6406" width="12.42578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0.42578125" style="1" customWidth="1"/>
    <col min="6661" max="6661" width="12.5703125" style="1" customWidth="1"/>
    <col min="6662" max="6662" width="12.42578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0.42578125" style="1" customWidth="1"/>
    <col min="6917" max="6917" width="12.5703125" style="1" customWidth="1"/>
    <col min="6918" max="6918" width="12.42578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0.42578125" style="1" customWidth="1"/>
    <col min="7173" max="7173" width="12.5703125" style="1" customWidth="1"/>
    <col min="7174" max="7174" width="12.42578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0.42578125" style="1" customWidth="1"/>
    <col min="7429" max="7429" width="12.5703125" style="1" customWidth="1"/>
    <col min="7430" max="7430" width="12.42578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0.42578125" style="1" customWidth="1"/>
    <col min="7685" max="7685" width="12.5703125" style="1" customWidth="1"/>
    <col min="7686" max="7686" width="12.42578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0.42578125" style="1" customWidth="1"/>
    <col min="7941" max="7941" width="12.5703125" style="1" customWidth="1"/>
    <col min="7942" max="7942" width="12.42578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0.42578125" style="1" customWidth="1"/>
    <col min="8197" max="8197" width="12.5703125" style="1" customWidth="1"/>
    <col min="8198" max="8198" width="12.42578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0.42578125" style="1" customWidth="1"/>
    <col min="8453" max="8453" width="12.5703125" style="1" customWidth="1"/>
    <col min="8454" max="8454" width="12.42578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0.42578125" style="1" customWidth="1"/>
    <col min="8709" max="8709" width="12.5703125" style="1" customWidth="1"/>
    <col min="8710" max="8710" width="12.42578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0.42578125" style="1" customWidth="1"/>
    <col min="8965" max="8965" width="12.5703125" style="1" customWidth="1"/>
    <col min="8966" max="8966" width="12.42578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0.42578125" style="1" customWidth="1"/>
    <col min="9221" max="9221" width="12.5703125" style="1" customWidth="1"/>
    <col min="9222" max="9222" width="12.42578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0.42578125" style="1" customWidth="1"/>
    <col min="9477" max="9477" width="12.5703125" style="1" customWidth="1"/>
    <col min="9478" max="9478" width="12.42578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0.42578125" style="1" customWidth="1"/>
    <col min="9733" max="9733" width="12.5703125" style="1" customWidth="1"/>
    <col min="9734" max="9734" width="12.42578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0.42578125" style="1" customWidth="1"/>
    <col min="9989" max="9989" width="12.5703125" style="1" customWidth="1"/>
    <col min="9990" max="9990" width="12.42578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0.42578125" style="1" customWidth="1"/>
    <col min="10245" max="10245" width="12.5703125" style="1" customWidth="1"/>
    <col min="10246" max="10246" width="12.42578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0.42578125" style="1" customWidth="1"/>
    <col min="10501" max="10501" width="12.5703125" style="1" customWidth="1"/>
    <col min="10502" max="10502" width="12.42578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0.42578125" style="1" customWidth="1"/>
    <col min="10757" max="10757" width="12.5703125" style="1" customWidth="1"/>
    <col min="10758" max="10758" width="12.42578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0.42578125" style="1" customWidth="1"/>
    <col min="11013" max="11013" width="12.5703125" style="1" customWidth="1"/>
    <col min="11014" max="11014" width="12.42578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0.42578125" style="1" customWidth="1"/>
    <col min="11269" max="11269" width="12.5703125" style="1" customWidth="1"/>
    <col min="11270" max="11270" width="12.42578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0.42578125" style="1" customWidth="1"/>
    <col min="11525" max="11525" width="12.5703125" style="1" customWidth="1"/>
    <col min="11526" max="11526" width="12.42578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0.42578125" style="1" customWidth="1"/>
    <col min="11781" max="11781" width="12.5703125" style="1" customWidth="1"/>
    <col min="11782" max="11782" width="12.42578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0.42578125" style="1" customWidth="1"/>
    <col min="12037" max="12037" width="12.5703125" style="1" customWidth="1"/>
    <col min="12038" max="12038" width="12.42578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0.42578125" style="1" customWidth="1"/>
    <col min="12293" max="12293" width="12.5703125" style="1" customWidth="1"/>
    <col min="12294" max="12294" width="12.42578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0.42578125" style="1" customWidth="1"/>
    <col min="12549" max="12549" width="12.5703125" style="1" customWidth="1"/>
    <col min="12550" max="12550" width="12.42578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0.42578125" style="1" customWidth="1"/>
    <col min="12805" max="12805" width="12.5703125" style="1" customWidth="1"/>
    <col min="12806" max="12806" width="12.42578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0.42578125" style="1" customWidth="1"/>
    <col min="13061" max="13061" width="12.5703125" style="1" customWidth="1"/>
    <col min="13062" max="13062" width="12.42578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0.42578125" style="1" customWidth="1"/>
    <col min="13317" max="13317" width="12.5703125" style="1" customWidth="1"/>
    <col min="13318" max="13318" width="12.42578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0.42578125" style="1" customWidth="1"/>
    <col min="13573" max="13573" width="12.5703125" style="1" customWidth="1"/>
    <col min="13574" max="13574" width="12.42578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0.42578125" style="1" customWidth="1"/>
    <col min="13829" max="13829" width="12.5703125" style="1" customWidth="1"/>
    <col min="13830" max="13830" width="12.42578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0.42578125" style="1" customWidth="1"/>
    <col min="14085" max="14085" width="12.5703125" style="1" customWidth="1"/>
    <col min="14086" max="14086" width="12.42578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0.42578125" style="1" customWidth="1"/>
    <col min="14341" max="14341" width="12.5703125" style="1" customWidth="1"/>
    <col min="14342" max="14342" width="12.42578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0.42578125" style="1" customWidth="1"/>
    <col min="14597" max="14597" width="12.5703125" style="1" customWidth="1"/>
    <col min="14598" max="14598" width="12.42578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0.42578125" style="1" customWidth="1"/>
    <col min="14853" max="14853" width="12.5703125" style="1" customWidth="1"/>
    <col min="14854" max="14854" width="12.42578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0.42578125" style="1" customWidth="1"/>
    <col min="15109" max="15109" width="12.5703125" style="1" customWidth="1"/>
    <col min="15110" max="15110" width="12.42578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0.42578125" style="1" customWidth="1"/>
    <col min="15365" max="15365" width="12.5703125" style="1" customWidth="1"/>
    <col min="15366" max="15366" width="12.42578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0.42578125" style="1" customWidth="1"/>
    <col min="15621" max="15621" width="12.5703125" style="1" customWidth="1"/>
    <col min="15622" max="15622" width="12.42578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0.42578125" style="1" customWidth="1"/>
    <col min="15877" max="15877" width="12.5703125" style="1" customWidth="1"/>
    <col min="15878" max="15878" width="12.42578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0.42578125" style="1" customWidth="1"/>
    <col min="16133" max="16133" width="12.5703125" style="1" customWidth="1"/>
    <col min="16134" max="16134" width="12.42578125" style="1" customWidth="1"/>
    <col min="16135" max="16139" width="9.140625" style="1"/>
    <col min="16140" max="16140" width="7.140625" style="1" customWidth="1"/>
    <col min="16141" max="16384" width="9.140625" style="1"/>
  </cols>
  <sheetData>
    <row r="1" spans="1:6">
      <c r="A1" s="78" t="s">
        <v>717</v>
      </c>
      <c r="B1" s="24" t="s">
        <v>734</v>
      </c>
    </row>
    <row r="2" spans="1:6">
      <c r="A2" s="78"/>
      <c r="B2" s="24"/>
    </row>
    <row r="3" spans="1:6" s="207" customFormat="1" ht="15">
      <c r="A3" s="110" t="s">
        <v>735</v>
      </c>
      <c r="B3" s="111"/>
      <c r="C3" s="112"/>
      <c r="D3" s="113"/>
      <c r="E3" s="112"/>
      <c r="F3" s="114"/>
    </row>
    <row r="4" spans="1:6" s="96" customFormat="1" ht="13.5" customHeight="1">
      <c r="A4" s="768" t="s">
        <v>736</v>
      </c>
      <c r="B4" s="747"/>
      <c r="C4" s="747"/>
      <c r="D4" s="747"/>
      <c r="E4" s="747"/>
      <c r="F4" s="748"/>
    </row>
    <row r="5" spans="1:6" s="165" customFormat="1" ht="41.25" customHeight="1">
      <c r="A5" s="749" t="s">
        <v>737</v>
      </c>
      <c r="B5" s="782"/>
      <c r="C5" s="782"/>
      <c r="D5" s="782"/>
      <c r="E5" s="782"/>
      <c r="F5" s="783"/>
    </row>
    <row r="6" spans="1:6" s="165" customFormat="1" ht="15.75" customHeight="1">
      <c r="A6" s="806" t="s">
        <v>738</v>
      </c>
      <c r="B6" s="766"/>
      <c r="C6" s="766"/>
      <c r="D6" s="766"/>
      <c r="E6" s="766"/>
      <c r="F6" s="767"/>
    </row>
    <row r="7" spans="1:6" s="165" customFormat="1" ht="29.25" customHeight="1">
      <c r="A7" s="806" t="s">
        <v>739</v>
      </c>
      <c r="B7" s="766"/>
      <c r="C7" s="766"/>
      <c r="D7" s="766"/>
      <c r="E7" s="766"/>
      <c r="F7" s="767"/>
    </row>
    <row r="8" spans="1:6" s="165" customFormat="1" ht="27.75" customHeight="1">
      <c r="A8" s="807" t="s">
        <v>740</v>
      </c>
      <c r="B8" s="762"/>
      <c r="C8" s="762"/>
      <c r="D8" s="762"/>
      <c r="E8" s="762"/>
      <c r="F8" s="763"/>
    </row>
    <row r="9" spans="1:6">
      <c r="A9" s="78"/>
      <c r="B9" s="24"/>
    </row>
    <row r="11" spans="1:6" s="24" customFormat="1" ht="17.25" thickBot="1">
      <c r="A11" s="80"/>
      <c r="B11" s="81" t="s">
        <v>108</v>
      </c>
      <c r="C11" s="101" t="s">
        <v>211</v>
      </c>
      <c r="D11" s="101" t="s">
        <v>109</v>
      </c>
      <c r="E11" s="101" t="s">
        <v>110</v>
      </c>
      <c r="F11" s="101" t="s">
        <v>111</v>
      </c>
    </row>
    <row r="12" spans="1:6" ht="17.25" thickTop="1"/>
    <row r="13" spans="1:6" s="87" customFormat="1" ht="71.25" customHeight="1">
      <c r="A13" s="83" t="s">
        <v>726</v>
      </c>
      <c r="B13" s="46" t="s">
        <v>742</v>
      </c>
      <c r="C13" s="84" t="s">
        <v>113</v>
      </c>
      <c r="D13" s="85">
        <v>33.08</v>
      </c>
      <c r="E13" s="832">
        <v>0</v>
      </c>
      <c r="F13" s="86">
        <f>E13*D13</f>
        <v>0</v>
      </c>
    </row>
    <row r="14" spans="1:6" s="87" customFormat="1">
      <c r="A14" s="48"/>
      <c r="B14" s="46"/>
      <c r="C14" s="84"/>
      <c r="D14" s="85"/>
      <c r="E14" s="832"/>
      <c r="F14" s="86"/>
    </row>
    <row r="15" spans="1:6" s="87" customFormat="1" ht="68.25" customHeight="1">
      <c r="A15" s="83" t="s">
        <v>728</v>
      </c>
      <c r="B15" s="46" t="s">
        <v>931</v>
      </c>
      <c r="C15" s="84" t="s">
        <v>113</v>
      </c>
      <c r="D15" s="85">
        <v>619.20000000000005</v>
      </c>
      <c r="E15" s="832">
        <v>0</v>
      </c>
      <c r="F15" s="86">
        <f>E15*D15</f>
        <v>0</v>
      </c>
    </row>
    <row r="16" spans="1:6" s="87" customFormat="1">
      <c r="A16" s="48"/>
      <c r="B16" s="46"/>
      <c r="C16" s="84"/>
      <c r="D16" s="85"/>
      <c r="E16" s="832"/>
      <c r="F16" s="86"/>
    </row>
    <row r="17" spans="1:6" s="87" customFormat="1" ht="69" customHeight="1">
      <c r="A17" s="83" t="s">
        <v>730</v>
      </c>
      <c r="B17" s="46" t="s">
        <v>932</v>
      </c>
      <c r="C17" s="84" t="s">
        <v>113</v>
      </c>
      <c r="D17" s="85">
        <v>502.25</v>
      </c>
      <c r="E17" s="832">
        <v>0</v>
      </c>
      <c r="F17" s="86">
        <f>E17*D17</f>
        <v>0</v>
      </c>
    </row>
    <row r="18" spans="1:6" s="87" customFormat="1">
      <c r="A18" s="48"/>
      <c r="B18" s="46"/>
      <c r="C18" s="84"/>
      <c r="D18" s="85"/>
      <c r="E18" s="832"/>
      <c r="F18" s="86"/>
    </row>
    <row r="19" spans="1:6" s="87" customFormat="1" ht="69" customHeight="1">
      <c r="A19" s="83" t="s">
        <v>933</v>
      </c>
      <c r="B19" s="46" t="s">
        <v>934</v>
      </c>
      <c r="C19" s="84" t="s">
        <v>113</v>
      </c>
      <c r="D19" s="85">
        <v>136.22999999999999</v>
      </c>
      <c r="E19" s="832">
        <v>0</v>
      </c>
      <c r="F19" s="86">
        <f>E19*D19</f>
        <v>0</v>
      </c>
    </row>
    <row r="20" spans="1:6" s="87" customFormat="1">
      <c r="A20" s="48"/>
      <c r="B20" s="46"/>
      <c r="C20" s="84"/>
      <c r="D20" s="85"/>
      <c r="E20" s="832"/>
      <c r="F20" s="86"/>
    </row>
    <row r="21" spans="1:6" s="87" customFormat="1" ht="56.25" customHeight="1">
      <c r="A21" s="83" t="s">
        <v>935</v>
      </c>
      <c r="B21" s="46" t="s">
        <v>936</v>
      </c>
      <c r="C21" s="84" t="s">
        <v>113</v>
      </c>
      <c r="D21" s="85">
        <v>64</v>
      </c>
      <c r="E21" s="832">
        <v>0</v>
      </c>
      <c r="F21" s="86">
        <f>E21*D21</f>
        <v>0</v>
      </c>
    </row>
    <row r="22" spans="1:6" ht="17.25" thickBot="1">
      <c r="A22" s="171"/>
      <c r="B22" s="208"/>
      <c r="C22" s="75"/>
      <c r="D22" s="173"/>
      <c r="E22" s="174"/>
      <c r="F22" s="174"/>
    </row>
    <row r="23" spans="1:6" s="24" customFormat="1" ht="17.25" thickBot="1">
      <c r="A23" s="90"/>
      <c r="B23" s="91" t="s">
        <v>751</v>
      </c>
      <c r="C23" s="106"/>
      <c r="D23" s="107"/>
      <c r="E23" s="108"/>
      <c r="F23" s="108">
        <f>SUM(F12:F22)</f>
        <v>0</v>
      </c>
    </row>
  </sheetData>
  <sheetProtection algorithmName="SHA-512" hashValue="3chCQNYNcxiYzu6wfHS5Qvx9g0xtXbUGRkqtvu6qRYnbo4TQIQDVxbtRMNf3Lp43UNRyFEMIRsduEMgMOuwCLg==" saltValue="JpzsKE1W37IsoF4GhbhGfg==" spinCount="100000" sheet="1"/>
  <mergeCells count="5">
    <mergeCell ref="A4:F4"/>
    <mergeCell ref="A5:F5"/>
    <mergeCell ref="A6:F6"/>
    <mergeCell ref="A7:F7"/>
    <mergeCell ref="A8:F8"/>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B/7.0 SLIKOPLESKARSKA DELA</oddHeader>
    <oddFooter>&amp;LNOVOGRADNJA&amp;R&amp;P</oddFooter>
  </headerFooter>
  <colBreaks count="1" manualBreakCount="1">
    <brk id="8"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C000E-ABAD-48A7-BF25-4FA9E5C315C0}">
  <sheetPr>
    <tabColor rgb="FF00B0F0"/>
  </sheetPr>
  <dimension ref="A1:G32"/>
  <sheetViews>
    <sheetView view="pageBreakPreview" zoomScaleSheetLayoutView="100" workbookViewId="0">
      <selection activeCell="D7" sqref="D7"/>
    </sheetView>
  </sheetViews>
  <sheetFormatPr defaultRowHeight="16.5"/>
  <cols>
    <col min="1" max="1" width="7.140625" style="48" customWidth="1"/>
    <col min="2" max="2" width="39.42578125" style="1" customWidth="1"/>
    <col min="3" max="3" width="8.28515625" style="1" customWidth="1"/>
    <col min="4" max="4" width="11.28515625" style="1" customWidth="1"/>
    <col min="5" max="5" width="11.85546875" style="1" customWidth="1"/>
    <col min="6" max="6" width="11"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1.28515625" style="1" customWidth="1"/>
    <col min="261" max="261" width="11.85546875" style="1" customWidth="1"/>
    <col min="262" max="262" width="11"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1.28515625" style="1" customWidth="1"/>
    <col min="517" max="517" width="11.85546875" style="1" customWidth="1"/>
    <col min="518" max="518" width="11"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1.28515625" style="1" customWidth="1"/>
    <col min="773" max="773" width="11.85546875" style="1" customWidth="1"/>
    <col min="774" max="774" width="11"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1.28515625" style="1" customWidth="1"/>
    <col min="1029" max="1029" width="11.85546875" style="1" customWidth="1"/>
    <col min="1030" max="1030" width="11"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1.28515625" style="1" customWidth="1"/>
    <col min="1285" max="1285" width="11.85546875" style="1" customWidth="1"/>
    <col min="1286" max="1286" width="11"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1.28515625" style="1" customWidth="1"/>
    <col min="1541" max="1541" width="11.85546875" style="1" customWidth="1"/>
    <col min="1542" max="1542" width="11"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1.28515625" style="1" customWidth="1"/>
    <col min="1797" max="1797" width="11.85546875" style="1" customWidth="1"/>
    <col min="1798" max="1798" width="11"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1.28515625" style="1" customWidth="1"/>
    <col min="2053" max="2053" width="11.85546875" style="1" customWidth="1"/>
    <col min="2054" max="2054" width="11"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1.28515625" style="1" customWidth="1"/>
    <col min="2309" max="2309" width="11.85546875" style="1" customWidth="1"/>
    <col min="2310" max="2310" width="11"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1.28515625" style="1" customWidth="1"/>
    <col min="2565" max="2565" width="11.85546875" style="1" customWidth="1"/>
    <col min="2566" max="2566" width="11"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1.28515625" style="1" customWidth="1"/>
    <col min="2821" max="2821" width="11.85546875" style="1" customWidth="1"/>
    <col min="2822" max="2822" width="11"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1.28515625" style="1" customWidth="1"/>
    <col min="3077" max="3077" width="11.85546875" style="1" customWidth="1"/>
    <col min="3078" max="3078" width="11"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1.28515625" style="1" customWidth="1"/>
    <col min="3333" max="3333" width="11.85546875" style="1" customWidth="1"/>
    <col min="3334" max="3334" width="11"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1.28515625" style="1" customWidth="1"/>
    <col min="3589" max="3589" width="11.85546875" style="1" customWidth="1"/>
    <col min="3590" max="3590" width="11"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1.28515625" style="1" customWidth="1"/>
    <col min="3845" max="3845" width="11.85546875" style="1" customWidth="1"/>
    <col min="3846" max="3846" width="11"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1.28515625" style="1" customWidth="1"/>
    <col min="4101" max="4101" width="11.85546875" style="1" customWidth="1"/>
    <col min="4102" max="4102" width="11"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1.28515625" style="1" customWidth="1"/>
    <col min="4357" max="4357" width="11.85546875" style="1" customWidth="1"/>
    <col min="4358" max="4358" width="11"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1.28515625" style="1" customWidth="1"/>
    <col min="4613" max="4613" width="11.85546875" style="1" customWidth="1"/>
    <col min="4614" max="4614" width="11"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1.28515625" style="1" customWidth="1"/>
    <col min="4869" max="4869" width="11.85546875" style="1" customWidth="1"/>
    <col min="4870" max="4870" width="11"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1.28515625" style="1" customWidth="1"/>
    <col min="5125" max="5125" width="11.85546875" style="1" customWidth="1"/>
    <col min="5126" max="5126" width="11"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1.28515625" style="1" customWidth="1"/>
    <col min="5381" max="5381" width="11.85546875" style="1" customWidth="1"/>
    <col min="5382" max="5382" width="11"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1.28515625" style="1" customWidth="1"/>
    <col min="5637" max="5637" width="11.85546875" style="1" customWidth="1"/>
    <col min="5638" max="5638" width="11"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1.28515625" style="1" customWidth="1"/>
    <col min="5893" max="5893" width="11.85546875" style="1" customWidth="1"/>
    <col min="5894" max="5894" width="11"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1.28515625" style="1" customWidth="1"/>
    <col min="6149" max="6149" width="11.85546875" style="1" customWidth="1"/>
    <col min="6150" max="6150" width="11"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1.28515625" style="1" customWidth="1"/>
    <col min="6405" max="6405" width="11.85546875" style="1" customWidth="1"/>
    <col min="6406" max="6406" width="11"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1.28515625" style="1" customWidth="1"/>
    <col min="6661" max="6661" width="11.85546875" style="1" customWidth="1"/>
    <col min="6662" max="6662" width="11"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1.28515625" style="1" customWidth="1"/>
    <col min="6917" max="6917" width="11.85546875" style="1" customWidth="1"/>
    <col min="6918" max="6918" width="11"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1.28515625" style="1" customWidth="1"/>
    <col min="7173" max="7173" width="11.85546875" style="1" customWidth="1"/>
    <col min="7174" max="7174" width="11"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1.28515625" style="1" customWidth="1"/>
    <col min="7429" max="7429" width="11.85546875" style="1" customWidth="1"/>
    <col min="7430" max="7430" width="11"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1.28515625" style="1" customWidth="1"/>
    <col min="7685" max="7685" width="11.85546875" style="1" customWidth="1"/>
    <col min="7686" max="7686" width="11"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1.28515625" style="1" customWidth="1"/>
    <col min="7941" max="7941" width="11.85546875" style="1" customWidth="1"/>
    <col min="7942" max="7942" width="11"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1.28515625" style="1" customWidth="1"/>
    <col min="8197" max="8197" width="11.85546875" style="1" customWidth="1"/>
    <col min="8198" max="8198" width="11"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1.28515625" style="1" customWidth="1"/>
    <col min="8453" max="8453" width="11.85546875" style="1" customWidth="1"/>
    <col min="8454" max="8454" width="11"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1.28515625" style="1" customWidth="1"/>
    <col min="8709" max="8709" width="11.85546875" style="1" customWidth="1"/>
    <col min="8710" max="8710" width="11"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1.28515625" style="1" customWidth="1"/>
    <col min="8965" max="8965" width="11.85546875" style="1" customWidth="1"/>
    <col min="8966" max="8966" width="11"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1.28515625" style="1" customWidth="1"/>
    <col min="9221" max="9221" width="11.85546875" style="1" customWidth="1"/>
    <col min="9222" max="9222" width="11"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1.28515625" style="1" customWidth="1"/>
    <col min="9477" max="9477" width="11.85546875" style="1" customWidth="1"/>
    <col min="9478" max="9478" width="11"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1.28515625" style="1" customWidth="1"/>
    <col min="9733" max="9733" width="11.85546875" style="1" customWidth="1"/>
    <col min="9734" max="9734" width="11"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1.28515625" style="1" customWidth="1"/>
    <col min="9989" max="9989" width="11.85546875" style="1" customWidth="1"/>
    <col min="9990" max="9990" width="11"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1.28515625" style="1" customWidth="1"/>
    <col min="10245" max="10245" width="11.85546875" style="1" customWidth="1"/>
    <col min="10246" max="10246" width="11"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1.28515625" style="1" customWidth="1"/>
    <col min="10501" max="10501" width="11.85546875" style="1" customWidth="1"/>
    <col min="10502" max="10502" width="11"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1.28515625" style="1" customWidth="1"/>
    <col min="10757" max="10757" width="11.85546875" style="1" customWidth="1"/>
    <col min="10758" max="10758" width="11"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1.28515625" style="1" customWidth="1"/>
    <col min="11013" max="11013" width="11.85546875" style="1" customWidth="1"/>
    <col min="11014" max="11014" width="11"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1.28515625" style="1" customWidth="1"/>
    <col min="11269" max="11269" width="11.85546875" style="1" customWidth="1"/>
    <col min="11270" max="11270" width="11"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1.28515625" style="1" customWidth="1"/>
    <col min="11525" max="11525" width="11.85546875" style="1" customWidth="1"/>
    <col min="11526" max="11526" width="11"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1.28515625" style="1" customWidth="1"/>
    <col min="11781" max="11781" width="11.85546875" style="1" customWidth="1"/>
    <col min="11782" max="11782" width="11"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1.28515625" style="1" customWidth="1"/>
    <col min="12037" max="12037" width="11.85546875" style="1" customWidth="1"/>
    <col min="12038" max="12038" width="11"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1.28515625" style="1" customWidth="1"/>
    <col min="12293" max="12293" width="11.85546875" style="1" customWidth="1"/>
    <col min="12294" max="12294" width="11"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1.28515625" style="1" customWidth="1"/>
    <col min="12549" max="12549" width="11.85546875" style="1" customWidth="1"/>
    <col min="12550" max="12550" width="11"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1.28515625" style="1" customWidth="1"/>
    <col min="12805" max="12805" width="11.85546875" style="1" customWidth="1"/>
    <col min="12806" max="12806" width="11"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1.28515625" style="1" customWidth="1"/>
    <col min="13061" max="13061" width="11.85546875" style="1" customWidth="1"/>
    <col min="13062" max="13062" width="11"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1.28515625" style="1" customWidth="1"/>
    <col min="13317" max="13317" width="11.85546875" style="1" customWidth="1"/>
    <col min="13318" max="13318" width="11"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1.28515625" style="1" customWidth="1"/>
    <col min="13573" max="13573" width="11.85546875" style="1" customWidth="1"/>
    <col min="13574" max="13574" width="11"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1.28515625" style="1" customWidth="1"/>
    <col min="13829" max="13829" width="11.85546875" style="1" customWidth="1"/>
    <col min="13830" max="13830" width="11"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1.28515625" style="1" customWidth="1"/>
    <col min="14085" max="14085" width="11.85546875" style="1" customWidth="1"/>
    <col min="14086" max="14086" width="11"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1.28515625" style="1" customWidth="1"/>
    <col min="14341" max="14341" width="11.85546875" style="1" customWidth="1"/>
    <col min="14342" max="14342" width="11"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1.28515625" style="1" customWidth="1"/>
    <col min="14597" max="14597" width="11.85546875" style="1" customWidth="1"/>
    <col min="14598" max="14598" width="11"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1.28515625" style="1" customWidth="1"/>
    <col min="14853" max="14853" width="11.85546875" style="1" customWidth="1"/>
    <col min="14854" max="14854" width="11"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1.28515625" style="1" customWidth="1"/>
    <col min="15109" max="15109" width="11.85546875" style="1" customWidth="1"/>
    <col min="15110" max="15110" width="11"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1.28515625" style="1" customWidth="1"/>
    <col min="15365" max="15365" width="11.85546875" style="1" customWidth="1"/>
    <col min="15366" max="15366" width="11"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1.28515625" style="1" customWidth="1"/>
    <col min="15621" max="15621" width="11.85546875" style="1" customWidth="1"/>
    <col min="15622" max="15622" width="11"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1.28515625" style="1" customWidth="1"/>
    <col min="15877" max="15877" width="11.85546875" style="1" customWidth="1"/>
    <col min="15878" max="15878" width="11"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1.28515625" style="1" customWidth="1"/>
    <col min="16133" max="16133" width="11.85546875" style="1" customWidth="1"/>
    <col min="16134" max="16134" width="11" style="1" customWidth="1"/>
    <col min="16135" max="16139" width="9.140625" style="1"/>
    <col min="16140" max="16140" width="7.140625" style="1" customWidth="1"/>
    <col min="16141" max="16384" width="9.140625" style="1"/>
  </cols>
  <sheetData>
    <row r="1" spans="1:6">
      <c r="A1" s="78" t="s">
        <v>733</v>
      </c>
      <c r="B1" s="24" t="s">
        <v>753</v>
      </c>
    </row>
    <row r="2" spans="1:6">
      <c r="A2" s="78"/>
      <c r="B2" s="24"/>
    </row>
    <row r="3" spans="1:6">
      <c r="A3" s="78"/>
      <c r="B3" s="24"/>
    </row>
    <row r="4" spans="1:6">
      <c r="A4" s="13"/>
    </row>
    <row r="5" spans="1:6" s="24" customFormat="1" ht="17.25" thickBot="1">
      <c r="A5" s="209"/>
      <c r="B5" s="81" t="s">
        <v>108</v>
      </c>
      <c r="C5" s="101" t="s">
        <v>211</v>
      </c>
      <c r="D5" s="101" t="s">
        <v>109</v>
      </c>
      <c r="E5" s="101" t="s">
        <v>110</v>
      </c>
      <c r="F5" s="101" t="s">
        <v>111</v>
      </c>
    </row>
    <row r="6" spans="1:6" ht="17.25" thickTop="1">
      <c r="A6" s="13"/>
    </row>
    <row r="7" spans="1:6" ht="102">
      <c r="A7" s="83" t="s">
        <v>741</v>
      </c>
      <c r="B7" s="46" t="s">
        <v>937</v>
      </c>
      <c r="C7" s="84" t="s">
        <v>113</v>
      </c>
      <c r="D7" s="85">
        <v>61.19</v>
      </c>
      <c r="E7" s="832">
        <v>0</v>
      </c>
      <c r="F7" s="86">
        <f>E7*D7</f>
        <v>0</v>
      </c>
    </row>
    <row r="8" spans="1:6">
      <c r="A8" s="13"/>
      <c r="B8" s="210"/>
      <c r="E8" s="838"/>
    </row>
    <row r="9" spans="1:6" ht="114.75">
      <c r="A9" s="83" t="s">
        <v>743</v>
      </c>
      <c r="B9" s="46" t="s">
        <v>938</v>
      </c>
      <c r="C9" s="84" t="s">
        <v>113</v>
      </c>
      <c r="D9" s="85">
        <v>33.08</v>
      </c>
      <c r="E9" s="832">
        <v>0</v>
      </c>
      <c r="F9" s="86">
        <f>E9*D9</f>
        <v>0</v>
      </c>
    </row>
    <row r="10" spans="1:6">
      <c r="A10" s="13"/>
      <c r="B10" s="211"/>
      <c r="E10" s="838"/>
    </row>
    <row r="11" spans="1:6" ht="204">
      <c r="A11" s="83" t="s">
        <v>745</v>
      </c>
      <c r="B11" s="46" t="s">
        <v>939</v>
      </c>
      <c r="C11" s="84" t="s">
        <v>113</v>
      </c>
      <c r="D11" s="85">
        <v>662.23</v>
      </c>
      <c r="E11" s="832">
        <v>0</v>
      </c>
      <c r="F11" s="86">
        <f>E11*D11</f>
        <v>0</v>
      </c>
    </row>
    <row r="12" spans="1:6" ht="6" customHeight="1">
      <c r="A12" s="83"/>
      <c r="B12" s="46"/>
      <c r="C12" s="84"/>
      <c r="D12" s="85"/>
      <c r="E12" s="832"/>
      <c r="F12" s="86"/>
    </row>
    <row r="13" spans="1:6" ht="51">
      <c r="A13" s="89" t="s">
        <v>473</v>
      </c>
      <c r="B13" s="46" t="s">
        <v>940</v>
      </c>
      <c r="C13" s="84" t="s">
        <v>128</v>
      </c>
      <c r="D13" s="85">
        <v>65</v>
      </c>
      <c r="E13" s="832">
        <v>0</v>
      </c>
      <c r="F13" s="86">
        <f>E13*D13</f>
        <v>0</v>
      </c>
    </row>
    <row r="14" spans="1:6">
      <c r="A14" s="13"/>
      <c r="B14" s="211"/>
      <c r="E14" s="838"/>
    </row>
    <row r="15" spans="1:6" ht="242.25">
      <c r="A15" s="83" t="s">
        <v>747</v>
      </c>
      <c r="B15" s="46" t="s">
        <v>941</v>
      </c>
      <c r="C15" s="84" t="s">
        <v>113</v>
      </c>
      <c r="D15" s="85">
        <v>1303.4100000000001</v>
      </c>
      <c r="E15" s="832">
        <v>0</v>
      </c>
      <c r="F15" s="86">
        <f>E15*D15</f>
        <v>0</v>
      </c>
    </row>
    <row r="16" spans="1:6">
      <c r="A16" s="13"/>
      <c r="B16" s="211"/>
      <c r="E16" s="838"/>
    </row>
    <row r="17" spans="1:7" ht="89.25">
      <c r="A17" s="83" t="s">
        <v>749</v>
      </c>
      <c r="B17" s="46" t="s">
        <v>942</v>
      </c>
      <c r="C17" s="84" t="s">
        <v>113</v>
      </c>
      <c r="D17" s="85">
        <v>71.84</v>
      </c>
      <c r="E17" s="832">
        <v>0</v>
      </c>
      <c r="F17" s="86">
        <f>E17*D17</f>
        <v>0</v>
      </c>
      <c r="G17" s="87"/>
    </row>
    <row r="18" spans="1:7">
      <c r="A18" s="13"/>
      <c r="B18" s="211"/>
      <c r="C18" s="84"/>
      <c r="D18" s="85"/>
      <c r="E18" s="832"/>
      <c r="F18" s="86"/>
    </row>
    <row r="19" spans="1:7" ht="89.25">
      <c r="A19" s="83" t="s">
        <v>943</v>
      </c>
      <c r="B19" s="46" t="s">
        <v>944</v>
      </c>
      <c r="C19" s="84" t="s">
        <v>113</v>
      </c>
      <c r="D19" s="85">
        <v>103.42</v>
      </c>
      <c r="E19" s="832">
        <v>0</v>
      </c>
      <c r="F19" s="86">
        <f>E19*D19</f>
        <v>0</v>
      </c>
      <c r="G19" s="87"/>
    </row>
    <row r="20" spans="1:7">
      <c r="A20" s="13"/>
      <c r="B20" s="211"/>
      <c r="C20" s="84"/>
      <c r="D20" s="85"/>
      <c r="E20" s="832"/>
      <c r="F20" s="86"/>
    </row>
    <row r="21" spans="1:7" ht="63.75">
      <c r="A21" s="83" t="s">
        <v>945</v>
      </c>
      <c r="B21" s="46" t="s">
        <v>769</v>
      </c>
      <c r="C21" s="84" t="s">
        <v>113</v>
      </c>
      <c r="D21" s="85">
        <v>210.06</v>
      </c>
      <c r="E21" s="832">
        <v>0</v>
      </c>
      <c r="F21" s="86">
        <f>E21*D21</f>
        <v>0</v>
      </c>
      <c r="G21" s="87"/>
    </row>
    <row r="22" spans="1:7">
      <c r="A22" s="13"/>
      <c r="B22" s="212"/>
      <c r="C22" s="84"/>
      <c r="D22" s="85"/>
      <c r="E22" s="832"/>
      <c r="F22" s="86"/>
    </row>
    <row r="23" spans="1:7" ht="63.75">
      <c r="A23" s="83" t="s">
        <v>946</v>
      </c>
      <c r="B23" s="46" t="s">
        <v>947</v>
      </c>
      <c r="C23" s="84" t="s">
        <v>113</v>
      </c>
      <c r="D23" s="85">
        <v>45.98</v>
      </c>
      <c r="E23" s="832">
        <v>0</v>
      </c>
      <c r="F23" s="86">
        <f>E23*D23</f>
        <v>0</v>
      </c>
      <c r="G23" s="87"/>
    </row>
    <row r="24" spans="1:7">
      <c r="A24" s="13"/>
      <c r="B24" s="212"/>
      <c r="C24" s="84"/>
      <c r="D24" s="85"/>
      <c r="E24" s="832"/>
      <c r="F24" s="86"/>
    </row>
    <row r="25" spans="1:7" ht="63.75">
      <c r="A25" s="83" t="s">
        <v>948</v>
      </c>
      <c r="B25" s="46" t="s">
        <v>949</v>
      </c>
      <c r="C25" s="84" t="s">
        <v>113</v>
      </c>
      <c r="D25" s="85">
        <v>12.74</v>
      </c>
      <c r="E25" s="832">
        <v>0</v>
      </c>
      <c r="F25" s="86">
        <f>E25*D25</f>
        <v>0</v>
      </c>
      <c r="G25" s="87"/>
    </row>
    <row r="26" spans="1:7">
      <c r="A26" s="13"/>
      <c r="B26" s="211"/>
      <c r="C26" s="84"/>
      <c r="D26" s="85"/>
      <c r="E26" s="832"/>
      <c r="F26" s="86"/>
    </row>
    <row r="27" spans="1:7" ht="102">
      <c r="A27" s="83" t="s">
        <v>950</v>
      </c>
      <c r="B27" s="46" t="s">
        <v>952</v>
      </c>
      <c r="C27" s="84" t="s">
        <v>113</v>
      </c>
      <c r="D27" s="85">
        <v>91.87</v>
      </c>
      <c r="E27" s="832">
        <v>0</v>
      </c>
      <c r="F27" s="86">
        <f>E27*D27</f>
        <v>0</v>
      </c>
    </row>
    <row r="28" spans="1:7">
      <c r="A28" s="13"/>
      <c r="B28" s="46"/>
      <c r="C28" s="84"/>
      <c r="D28" s="85"/>
      <c r="E28" s="832"/>
      <c r="F28" s="86"/>
    </row>
    <row r="29" spans="1:7" ht="102">
      <c r="A29" s="83" t="s">
        <v>951</v>
      </c>
      <c r="B29" s="46" t="s">
        <v>953</v>
      </c>
      <c r="C29" s="84" t="s">
        <v>113</v>
      </c>
      <c r="D29" s="85">
        <v>54.6</v>
      </c>
      <c r="E29" s="832">
        <v>0</v>
      </c>
      <c r="F29" s="86">
        <f>E29*D29</f>
        <v>0</v>
      </c>
    </row>
    <row r="30" spans="1:7" s="87" customFormat="1" ht="13.5" thickBot="1">
      <c r="A30" s="83"/>
      <c r="B30" s="46"/>
      <c r="C30" s="102"/>
      <c r="D30" s="103"/>
      <c r="E30" s="105"/>
      <c r="F30" s="105"/>
    </row>
    <row r="31" spans="1:7" s="24" customFormat="1" ht="17.25" thickBot="1">
      <c r="A31" s="213"/>
      <c r="B31" s="91" t="s">
        <v>776</v>
      </c>
      <c r="C31" s="106"/>
      <c r="D31" s="107"/>
      <c r="E31" s="108"/>
      <c r="F31" s="108">
        <f>SUM(F6:F30)</f>
        <v>0</v>
      </c>
    </row>
    <row r="32" spans="1:7" ht="17.25" thickTop="1"/>
  </sheetData>
  <sheetProtection algorithmName="SHA-512" hashValue="qwGH2cPEg1+UD6lFNo80FT1Z5OsRRbVUyLvi/GovdsxbpJz9KzUJtFjSXrQAOJpghRaH7zJuMTMNJBJRFFFcgw==" saltValue="QVVPL5KHSFcA/0FHUO7VZQ==" spinCount="100000" sheet="1"/>
  <pageMargins left="0.78740157480314965" right="0.39370078740157483" top="0.98425196850393704" bottom="0.98425196850393704" header="0.51181102362204722" footer="0.51181102362204722"/>
  <pageSetup paperSize="9" scale="75" firstPageNumber="0" orientation="portrait" horizontalDpi="300" verticalDpi="300" r:id="rId1"/>
  <headerFooter alignWithMargins="0">
    <oddHeader>&amp;L&amp;"Calibri,Krepko"&amp;9&amp;UObjekt: Večnamenska športna dvorana
Prežihova 1, 9520 Gornja Radgona&amp;R&amp;9POPIS OBRTNIŠKIH DEL
B/8.0 MONTAŽERSKA DELA</oddHeader>
    <oddFooter>&amp;LNOVOGRADNJA&amp;R&amp;P</oddFooter>
  </headerFooter>
  <rowBreaks count="1" manualBreakCount="1">
    <brk id="14" max="5" man="1"/>
  </rowBreaks>
  <colBreaks count="1" manualBreakCount="1">
    <brk id="8"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C8FA3-C4CE-49CC-83EE-0DF0184FFE2F}">
  <sheetPr>
    <tabColor rgb="FF00B0F0"/>
  </sheetPr>
  <dimension ref="A1:E131"/>
  <sheetViews>
    <sheetView view="pageBreakPreview" zoomScaleNormal="100" zoomScaleSheetLayoutView="100" zoomScalePageLayoutView="75" workbookViewId="0">
      <selection activeCell="C13" sqref="C13"/>
    </sheetView>
  </sheetViews>
  <sheetFormatPr defaultColWidth="9" defaultRowHeight="15"/>
  <cols>
    <col min="1" max="1" width="10.140625" style="369" customWidth="1"/>
    <col min="2" max="2" width="56.42578125" style="368" customWidth="1"/>
    <col min="3" max="3" width="10.140625" style="368" customWidth="1"/>
    <col min="4" max="4" width="11.5703125" style="368" customWidth="1"/>
    <col min="5" max="5" width="12.7109375" style="368" customWidth="1"/>
    <col min="6" max="8" width="9" style="368"/>
    <col min="9" max="9" width="9.140625" style="368" customWidth="1"/>
    <col min="10" max="256" width="9" style="368"/>
    <col min="257" max="257" width="10.140625" style="368" customWidth="1"/>
    <col min="258" max="258" width="56.42578125" style="368" customWidth="1"/>
    <col min="259" max="259" width="10.140625" style="368" customWidth="1"/>
    <col min="260" max="260" width="11.5703125" style="368" customWidth="1"/>
    <col min="261" max="261" width="12.7109375" style="368" customWidth="1"/>
    <col min="262" max="264" width="9" style="368"/>
    <col min="265" max="265" width="9.140625" style="368" customWidth="1"/>
    <col min="266" max="512" width="9" style="368"/>
    <col min="513" max="513" width="10.140625" style="368" customWidth="1"/>
    <col min="514" max="514" width="56.42578125" style="368" customWidth="1"/>
    <col min="515" max="515" width="10.140625" style="368" customWidth="1"/>
    <col min="516" max="516" width="11.5703125" style="368" customWidth="1"/>
    <col min="517" max="517" width="12.7109375" style="368" customWidth="1"/>
    <col min="518" max="520" width="9" style="368"/>
    <col min="521" max="521" width="9.140625" style="368" customWidth="1"/>
    <col min="522" max="768" width="9" style="368"/>
    <col min="769" max="769" width="10.140625" style="368" customWidth="1"/>
    <col min="770" max="770" width="56.42578125" style="368" customWidth="1"/>
    <col min="771" max="771" width="10.140625" style="368" customWidth="1"/>
    <col min="772" max="772" width="11.5703125" style="368" customWidth="1"/>
    <col min="773" max="773" width="12.7109375" style="368" customWidth="1"/>
    <col min="774" max="776" width="9" style="368"/>
    <col min="777" max="777" width="9.140625" style="368" customWidth="1"/>
    <col min="778" max="1024" width="9" style="368"/>
    <col min="1025" max="1025" width="10.140625" style="368" customWidth="1"/>
    <col min="1026" max="1026" width="56.42578125" style="368" customWidth="1"/>
    <col min="1027" max="1027" width="10.140625" style="368" customWidth="1"/>
    <col min="1028" max="1028" width="11.5703125" style="368" customWidth="1"/>
    <col min="1029" max="1029" width="12.7109375" style="368" customWidth="1"/>
    <col min="1030" max="1032" width="9" style="368"/>
    <col min="1033" max="1033" width="9.140625" style="368" customWidth="1"/>
    <col min="1034" max="1280" width="9" style="368"/>
    <col min="1281" max="1281" width="10.140625" style="368" customWidth="1"/>
    <col min="1282" max="1282" width="56.42578125" style="368" customWidth="1"/>
    <col min="1283" max="1283" width="10.140625" style="368" customWidth="1"/>
    <col min="1284" max="1284" width="11.5703125" style="368" customWidth="1"/>
    <col min="1285" max="1285" width="12.7109375" style="368" customWidth="1"/>
    <col min="1286" max="1288" width="9" style="368"/>
    <col min="1289" max="1289" width="9.140625" style="368" customWidth="1"/>
    <col min="1290" max="1536" width="9" style="368"/>
    <col min="1537" max="1537" width="10.140625" style="368" customWidth="1"/>
    <col min="1538" max="1538" width="56.42578125" style="368" customWidth="1"/>
    <col min="1539" max="1539" width="10.140625" style="368" customWidth="1"/>
    <col min="1540" max="1540" width="11.5703125" style="368" customWidth="1"/>
    <col min="1541" max="1541" width="12.7109375" style="368" customWidth="1"/>
    <col min="1542" max="1544" width="9" style="368"/>
    <col min="1545" max="1545" width="9.140625" style="368" customWidth="1"/>
    <col min="1546" max="1792" width="9" style="368"/>
    <col min="1793" max="1793" width="10.140625" style="368" customWidth="1"/>
    <col min="1794" max="1794" width="56.42578125" style="368" customWidth="1"/>
    <col min="1795" max="1795" width="10.140625" style="368" customWidth="1"/>
    <col min="1796" max="1796" width="11.5703125" style="368" customWidth="1"/>
    <col min="1797" max="1797" width="12.7109375" style="368" customWidth="1"/>
    <col min="1798" max="1800" width="9" style="368"/>
    <col min="1801" max="1801" width="9.140625" style="368" customWidth="1"/>
    <col min="1802" max="2048" width="9" style="368"/>
    <col min="2049" max="2049" width="10.140625" style="368" customWidth="1"/>
    <col min="2050" max="2050" width="56.42578125" style="368" customWidth="1"/>
    <col min="2051" max="2051" width="10.140625" style="368" customWidth="1"/>
    <col min="2052" max="2052" width="11.5703125" style="368" customWidth="1"/>
    <col min="2053" max="2053" width="12.7109375" style="368" customWidth="1"/>
    <col min="2054" max="2056" width="9" style="368"/>
    <col min="2057" max="2057" width="9.140625" style="368" customWidth="1"/>
    <col min="2058" max="2304" width="9" style="368"/>
    <col min="2305" max="2305" width="10.140625" style="368" customWidth="1"/>
    <col min="2306" max="2306" width="56.42578125" style="368" customWidth="1"/>
    <col min="2307" max="2307" width="10.140625" style="368" customWidth="1"/>
    <col min="2308" max="2308" width="11.5703125" style="368" customWidth="1"/>
    <col min="2309" max="2309" width="12.7109375" style="368" customWidth="1"/>
    <col min="2310" max="2312" width="9" style="368"/>
    <col min="2313" max="2313" width="9.140625" style="368" customWidth="1"/>
    <col min="2314" max="2560" width="9" style="368"/>
    <col min="2561" max="2561" width="10.140625" style="368" customWidth="1"/>
    <col min="2562" max="2562" width="56.42578125" style="368" customWidth="1"/>
    <col min="2563" max="2563" width="10.140625" style="368" customWidth="1"/>
    <col min="2564" max="2564" width="11.5703125" style="368" customWidth="1"/>
    <col min="2565" max="2565" width="12.7109375" style="368" customWidth="1"/>
    <col min="2566" max="2568" width="9" style="368"/>
    <col min="2569" max="2569" width="9.140625" style="368" customWidth="1"/>
    <col min="2570" max="2816" width="9" style="368"/>
    <col min="2817" max="2817" width="10.140625" style="368" customWidth="1"/>
    <col min="2818" max="2818" width="56.42578125" style="368" customWidth="1"/>
    <col min="2819" max="2819" width="10.140625" style="368" customWidth="1"/>
    <col min="2820" max="2820" width="11.5703125" style="368" customWidth="1"/>
    <col min="2821" max="2821" width="12.7109375" style="368" customWidth="1"/>
    <col min="2822" max="2824" width="9" style="368"/>
    <col min="2825" max="2825" width="9.140625" style="368" customWidth="1"/>
    <col min="2826" max="3072" width="9" style="368"/>
    <col min="3073" max="3073" width="10.140625" style="368" customWidth="1"/>
    <col min="3074" max="3074" width="56.42578125" style="368" customWidth="1"/>
    <col min="3075" max="3075" width="10.140625" style="368" customWidth="1"/>
    <col min="3076" max="3076" width="11.5703125" style="368" customWidth="1"/>
    <col min="3077" max="3077" width="12.7109375" style="368" customWidth="1"/>
    <col min="3078" max="3080" width="9" style="368"/>
    <col min="3081" max="3081" width="9.140625" style="368" customWidth="1"/>
    <col min="3082" max="3328" width="9" style="368"/>
    <col min="3329" max="3329" width="10.140625" style="368" customWidth="1"/>
    <col min="3330" max="3330" width="56.42578125" style="368" customWidth="1"/>
    <col min="3331" max="3331" width="10.140625" style="368" customWidth="1"/>
    <col min="3332" max="3332" width="11.5703125" style="368" customWidth="1"/>
    <col min="3333" max="3333" width="12.7109375" style="368" customWidth="1"/>
    <col min="3334" max="3336" width="9" style="368"/>
    <col min="3337" max="3337" width="9.140625" style="368" customWidth="1"/>
    <col min="3338" max="3584" width="9" style="368"/>
    <col min="3585" max="3585" width="10.140625" style="368" customWidth="1"/>
    <col min="3586" max="3586" width="56.42578125" style="368" customWidth="1"/>
    <col min="3587" max="3587" width="10.140625" style="368" customWidth="1"/>
    <col min="3588" max="3588" width="11.5703125" style="368" customWidth="1"/>
    <col min="3589" max="3589" width="12.7109375" style="368" customWidth="1"/>
    <col min="3590" max="3592" width="9" style="368"/>
    <col min="3593" max="3593" width="9.140625" style="368" customWidth="1"/>
    <col min="3594" max="3840" width="9" style="368"/>
    <col min="3841" max="3841" width="10.140625" style="368" customWidth="1"/>
    <col min="3842" max="3842" width="56.42578125" style="368" customWidth="1"/>
    <col min="3843" max="3843" width="10.140625" style="368" customWidth="1"/>
    <col min="3844" max="3844" width="11.5703125" style="368" customWidth="1"/>
    <col min="3845" max="3845" width="12.7109375" style="368" customWidth="1"/>
    <col min="3846" max="3848" width="9" style="368"/>
    <col min="3849" max="3849" width="9.140625" style="368" customWidth="1"/>
    <col min="3850" max="4096" width="9" style="368"/>
    <col min="4097" max="4097" width="10.140625" style="368" customWidth="1"/>
    <col min="4098" max="4098" width="56.42578125" style="368" customWidth="1"/>
    <col min="4099" max="4099" width="10.140625" style="368" customWidth="1"/>
    <col min="4100" max="4100" width="11.5703125" style="368" customWidth="1"/>
    <col min="4101" max="4101" width="12.7109375" style="368" customWidth="1"/>
    <col min="4102" max="4104" width="9" style="368"/>
    <col min="4105" max="4105" width="9.140625" style="368" customWidth="1"/>
    <col min="4106" max="4352" width="9" style="368"/>
    <col min="4353" max="4353" width="10.140625" style="368" customWidth="1"/>
    <col min="4354" max="4354" width="56.42578125" style="368" customWidth="1"/>
    <col min="4355" max="4355" width="10.140625" style="368" customWidth="1"/>
    <col min="4356" max="4356" width="11.5703125" style="368" customWidth="1"/>
    <col min="4357" max="4357" width="12.7109375" style="368" customWidth="1"/>
    <col min="4358" max="4360" width="9" style="368"/>
    <col min="4361" max="4361" width="9.140625" style="368" customWidth="1"/>
    <col min="4362" max="4608" width="9" style="368"/>
    <col min="4609" max="4609" width="10.140625" style="368" customWidth="1"/>
    <col min="4610" max="4610" width="56.42578125" style="368" customWidth="1"/>
    <col min="4611" max="4611" width="10.140625" style="368" customWidth="1"/>
    <col min="4612" max="4612" width="11.5703125" style="368" customWidth="1"/>
    <col min="4613" max="4613" width="12.7109375" style="368" customWidth="1"/>
    <col min="4614" max="4616" width="9" style="368"/>
    <col min="4617" max="4617" width="9.140625" style="368" customWidth="1"/>
    <col min="4618" max="4864" width="9" style="368"/>
    <col min="4865" max="4865" width="10.140625" style="368" customWidth="1"/>
    <col min="4866" max="4866" width="56.42578125" style="368" customWidth="1"/>
    <col min="4867" max="4867" width="10.140625" style="368" customWidth="1"/>
    <col min="4868" max="4868" width="11.5703125" style="368" customWidth="1"/>
    <col min="4869" max="4869" width="12.7109375" style="368" customWidth="1"/>
    <col min="4870" max="4872" width="9" style="368"/>
    <col min="4873" max="4873" width="9.140625" style="368" customWidth="1"/>
    <col min="4874" max="5120" width="9" style="368"/>
    <col min="5121" max="5121" width="10.140625" style="368" customWidth="1"/>
    <col min="5122" max="5122" width="56.42578125" style="368" customWidth="1"/>
    <col min="5123" max="5123" width="10.140625" style="368" customWidth="1"/>
    <col min="5124" max="5124" width="11.5703125" style="368" customWidth="1"/>
    <col min="5125" max="5125" width="12.7109375" style="368" customWidth="1"/>
    <col min="5126" max="5128" width="9" style="368"/>
    <col min="5129" max="5129" width="9.140625" style="368" customWidth="1"/>
    <col min="5130" max="5376" width="9" style="368"/>
    <col min="5377" max="5377" width="10.140625" style="368" customWidth="1"/>
    <col min="5378" max="5378" width="56.42578125" style="368" customWidth="1"/>
    <col min="5379" max="5379" width="10.140625" style="368" customWidth="1"/>
    <col min="5380" max="5380" width="11.5703125" style="368" customWidth="1"/>
    <col min="5381" max="5381" width="12.7109375" style="368" customWidth="1"/>
    <col min="5382" max="5384" width="9" style="368"/>
    <col min="5385" max="5385" width="9.140625" style="368" customWidth="1"/>
    <col min="5386" max="5632" width="9" style="368"/>
    <col min="5633" max="5633" width="10.140625" style="368" customWidth="1"/>
    <col min="5634" max="5634" width="56.42578125" style="368" customWidth="1"/>
    <col min="5635" max="5635" width="10.140625" style="368" customWidth="1"/>
    <col min="5636" max="5636" width="11.5703125" style="368" customWidth="1"/>
    <col min="5637" max="5637" width="12.7109375" style="368" customWidth="1"/>
    <col min="5638" max="5640" width="9" style="368"/>
    <col min="5641" max="5641" width="9.140625" style="368" customWidth="1"/>
    <col min="5642" max="5888" width="9" style="368"/>
    <col min="5889" max="5889" width="10.140625" style="368" customWidth="1"/>
    <col min="5890" max="5890" width="56.42578125" style="368" customWidth="1"/>
    <col min="5891" max="5891" width="10.140625" style="368" customWidth="1"/>
    <col min="5892" max="5892" width="11.5703125" style="368" customWidth="1"/>
    <col min="5893" max="5893" width="12.7109375" style="368" customWidth="1"/>
    <col min="5894" max="5896" width="9" style="368"/>
    <col min="5897" max="5897" width="9.140625" style="368" customWidth="1"/>
    <col min="5898" max="6144" width="9" style="368"/>
    <col min="6145" max="6145" width="10.140625" style="368" customWidth="1"/>
    <col min="6146" max="6146" width="56.42578125" style="368" customWidth="1"/>
    <col min="6147" max="6147" width="10.140625" style="368" customWidth="1"/>
    <col min="6148" max="6148" width="11.5703125" style="368" customWidth="1"/>
    <col min="6149" max="6149" width="12.7109375" style="368" customWidth="1"/>
    <col min="6150" max="6152" width="9" style="368"/>
    <col min="6153" max="6153" width="9.140625" style="368" customWidth="1"/>
    <col min="6154" max="6400" width="9" style="368"/>
    <col min="6401" max="6401" width="10.140625" style="368" customWidth="1"/>
    <col min="6402" max="6402" width="56.42578125" style="368" customWidth="1"/>
    <col min="6403" max="6403" width="10.140625" style="368" customWidth="1"/>
    <col min="6404" max="6404" width="11.5703125" style="368" customWidth="1"/>
    <col min="6405" max="6405" width="12.7109375" style="368" customWidth="1"/>
    <col min="6406" max="6408" width="9" style="368"/>
    <col min="6409" max="6409" width="9.140625" style="368" customWidth="1"/>
    <col min="6410" max="6656" width="9" style="368"/>
    <col min="6657" max="6657" width="10.140625" style="368" customWidth="1"/>
    <col min="6658" max="6658" width="56.42578125" style="368" customWidth="1"/>
    <col min="6659" max="6659" width="10.140625" style="368" customWidth="1"/>
    <col min="6660" max="6660" width="11.5703125" style="368" customWidth="1"/>
    <col min="6661" max="6661" width="12.7109375" style="368" customWidth="1"/>
    <col min="6662" max="6664" width="9" style="368"/>
    <col min="6665" max="6665" width="9.140625" style="368" customWidth="1"/>
    <col min="6666" max="6912" width="9" style="368"/>
    <col min="6913" max="6913" width="10.140625" style="368" customWidth="1"/>
    <col min="6914" max="6914" width="56.42578125" style="368" customWidth="1"/>
    <col min="6915" max="6915" width="10.140625" style="368" customWidth="1"/>
    <col min="6916" max="6916" width="11.5703125" style="368" customWidth="1"/>
    <col min="6917" max="6917" width="12.7109375" style="368" customWidth="1"/>
    <col min="6918" max="6920" width="9" style="368"/>
    <col min="6921" max="6921" width="9.140625" style="368" customWidth="1"/>
    <col min="6922" max="7168" width="9" style="368"/>
    <col min="7169" max="7169" width="10.140625" style="368" customWidth="1"/>
    <col min="7170" max="7170" width="56.42578125" style="368" customWidth="1"/>
    <col min="7171" max="7171" width="10.140625" style="368" customWidth="1"/>
    <col min="7172" max="7172" width="11.5703125" style="368" customWidth="1"/>
    <col min="7173" max="7173" width="12.7109375" style="368" customWidth="1"/>
    <col min="7174" max="7176" width="9" style="368"/>
    <col min="7177" max="7177" width="9.140625" style="368" customWidth="1"/>
    <col min="7178" max="7424" width="9" style="368"/>
    <col min="7425" max="7425" width="10.140625" style="368" customWidth="1"/>
    <col min="7426" max="7426" width="56.42578125" style="368" customWidth="1"/>
    <col min="7427" max="7427" width="10.140625" style="368" customWidth="1"/>
    <col min="7428" max="7428" width="11.5703125" style="368" customWidth="1"/>
    <col min="7429" max="7429" width="12.7109375" style="368" customWidth="1"/>
    <col min="7430" max="7432" width="9" style="368"/>
    <col min="7433" max="7433" width="9.140625" style="368" customWidth="1"/>
    <col min="7434" max="7680" width="9" style="368"/>
    <col min="7681" max="7681" width="10.140625" style="368" customWidth="1"/>
    <col min="7682" max="7682" width="56.42578125" style="368" customWidth="1"/>
    <col min="7683" max="7683" width="10.140625" style="368" customWidth="1"/>
    <col min="7684" max="7684" width="11.5703125" style="368" customWidth="1"/>
    <col min="7685" max="7685" width="12.7109375" style="368" customWidth="1"/>
    <col min="7686" max="7688" width="9" style="368"/>
    <col min="7689" max="7689" width="9.140625" style="368" customWidth="1"/>
    <col min="7690" max="7936" width="9" style="368"/>
    <col min="7937" max="7937" width="10.140625" style="368" customWidth="1"/>
    <col min="7938" max="7938" width="56.42578125" style="368" customWidth="1"/>
    <col min="7939" max="7939" width="10.140625" style="368" customWidth="1"/>
    <col min="7940" max="7940" width="11.5703125" style="368" customWidth="1"/>
    <col min="7941" max="7941" width="12.7109375" style="368" customWidth="1"/>
    <col min="7942" max="7944" width="9" style="368"/>
    <col min="7945" max="7945" width="9.140625" style="368" customWidth="1"/>
    <col min="7946" max="8192" width="9" style="368"/>
    <col min="8193" max="8193" width="10.140625" style="368" customWidth="1"/>
    <col min="8194" max="8194" width="56.42578125" style="368" customWidth="1"/>
    <col min="8195" max="8195" width="10.140625" style="368" customWidth="1"/>
    <col min="8196" max="8196" width="11.5703125" style="368" customWidth="1"/>
    <col min="8197" max="8197" width="12.7109375" style="368" customWidth="1"/>
    <col min="8198" max="8200" width="9" style="368"/>
    <col min="8201" max="8201" width="9.140625" style="368" customWidth="1"/>
    <col min="8202" max="8448" width="9" style="368"/>
    <col min="8449" max="8449" width="10.140625" style="368" customWidth="1"/>
    <col min="8450" max="8450" width="56.42578125" style="368" customWidth="1"/>
    <col min="8451" max="8451" width="10.140625" style="368" customWidth="1"/>
    <col min="8452" max="8452" width="11.5703125" style="368" customWidth="1"/>
    <col min="8453" max="8453" width="12.7109375" style="368" customWidth="1"/>
    <col min="8454" max="8456" width="9" style="368"/>
    <col min="8457" max="8457" width="9.140625" style="368" customWidth="1"/>
    <col min="8458" max="8704" width="9" style="368"/>
    <col min="8705" max="8705" width="10.140625" style="368" customWidth="1"/>
    <col min="8706" max="8706" width="56.42578125" style="368" customWidth="1"/>
    <col min="8707" max="8707" width="10.140625" style="368" customWidth="1"/>
    <col min="8708" max="8708" width="11.5703125" style="368" customWidth="1"/>
    <col min="8709" max="8709" width="12.7109375" style="368" customWidth="1"/>
    <col min="8710" max="8712" width="9" style="368"/>
    <col min="8713" max="8713" width="9.140625" style="368" customWidth="1"/>
    <col min="8714" max="8960" width="9" style="368"/>
    <col min="8961" max="8961" width="10.140625" style="368" customWidth="1"/>
    <col min="8962" max="8962" width="56.42578125" style="368" customWidth="1"/>
    <col min="8963" max="8963" width="10.140625" style="368" customWidth="1"/>
    <col min="8964" max="8964" width="11.5703125" style="368" customWidth="1"/>
    <col min="8965" max="8965" width="12.7109375" style="368" customWidth="1"/>
    <col min="8966" max="8968" width="9" style="368"/>
    <col min="8969" max="8969" width="9.140625" style="368" customWidth="1"/>
    <col min="8970" max="9216" width="9" style="368"/>
    <col min="9217" max="9217" width="10.140625" style="368" customWidth="1"/>
    <col min="9218" max="9218" width="56.42578125" style="368" customWidth="1"/>
    <col min="9219" max="9219" width="10.140625" style="368" customWidth="1"/>
    <col min="9220" max="9220" width="11.5703125" style="368" customWidth="1"/>
    <col min="9221" max="9221" width="12.7109375" style="368" customWidth="1"/>
    <col min="9222" max="9224" width="9" style="368"/>
    <col min="9225" max="9225" width="9.140625" style="368" customWidth="1"/>
    <col min="9226" max="9472" width="9" style="368"/>
    <col min="9473" max="9473" width="10.140625" style="368" customWidth="1"/>
    <col min="9474" max="9474" width="56.42578125" style="368" customWidth="1"/>
    <col min="9475" max="9475" width="10.140625" style="368" customWidth="1"/>
    <col min="9476" max="9476" width="11.5703125" style="368" customWidth="1"/>
    <col min="9477" max="9477" width="12.7109375" style="368" customWidth="1"/>
    <col min="9478" max="9480" width="9" style="368"/>
    <col min="9481" max="9481" width="9.140625" style="368" customWidth="1"/>
    <col min="9482" max="9728" width="9" style="368"/>
    <col min="9729" max="9729" width="10.140625" style="368" customWidth="1"/>
    <col min="9730" max="9730" width="56.42578125" style="368" customWidth="1"/>
    <col min="9731" max="9731" width="10.140625" style="368" customWidth="1"/>
    <col min="9732" max="9732" width="11.5703125" style="368" customWidth="1"/>
    <col min="9733" max="9733" width="12.7109375" style="368" customWidth="1"/>
    <col min="9734" max="9736" width="9" style="368"/>
    <col min="9737" max="9737" width="9.140625" style="368" customWidth="1"/>
    <col min="9738" max="9984" width="9" style="368"/>
    <col min="9985" max="9985" width="10.140625" style="368" customWidth="1"/>
    <col min="9986" max="9986" width="56.42578125" style="368" customWidth="1"/>
    <col min="9987" max="9987" width="10.140625" style="368" customWidth="1"/>
    <col min="9988" max="9988" width="11.5703125" style="368" customWidth="1"/>
    <col min="9989" max="9989" width="12.7109375" style="368" customWidth="1"/>
    <col min="9990" max="9992" width="9" style="368"/>
    <col min="9993" max="9993" width="9.140625" style="368" customWidth="1"/>
    <col min="9994" max="10240" width="9" style="368"/>
    <col min="10241" max="10241" width="10.140625" style="368" customWidth="1"/>
    <col min="10242" max="10242" width="56.42578125" style="368" customWidth="1"/>
    <col min="10243" max="10243" width="10.140625" style="368" customWidth="1"/>
    <col min="10244" max="10244" width="11.5703125" style="368" customWidth="1"/>
    <col min="10245" max="10245" width="12.7109375" style="368" customWidth="1"/>
    <col min="10246" max="10248" width="9" style="368"/>
    <col min="10249" max="10249" width="9.140625" style="368" customWidth="1"/>
    <col min="10250" max="10496" width="9" style="368"/>
    <col min="10497" max="10497" width="10.140625" style="368" customWidth="1"/>
    <col min="10498" max="10498" width="56.42578125" style="368" customWidth="1"/>
    <col min="10499" max="10499" width="10.140625" style="368" customWidth="1"/>
    <col min="10500" max="10500" width="11.5703125" style="368" customWidth="1"/>
    <col min="10501" max="10501" width="12.7109375" style="368" customWidth="1"/>
    <col min="10502" max="10504" width="9" style="368"/>
    <col min="10505" max="10505" width="9.140625" style="368" customWidth="1"/>
    <col min="10506" max="10752" width="9" style="368"/>
    <col min="10753" max="10753" width="10.140625" style="368" customWidth="1"/>
    <col min="10754" max="10754" width="56.42578125" style="368" customWidth="1"/>
    <col min="10755" max="10755" width="10.140625" style="368" customWidth="1"/>
    <col min="10756" max="10756" width="11.5703125" style="368" customWidth="1"/>
    <col min="10757" max="10757" width="12.7109375" style="368" customWidth="1"/>
    <col min="10758" max="10760" width="9" style="368"/>
    <col min="10761" max="10761" width="9.140625" style="368" customWidth="1"/>
    <col min="10762" max="11008" width="9" style="368"/>
    <col min="11009" max="11009" width="10.140625" style="368" customWidth="1"/>
    <col min="11010" max="11010" width="56.42578125" style="368" customWidth="1"/>
    <col min="11011" max="11011" width="10.140625" style="368" customWidth="1"/>
    <col min="11012" max="11012" width="11.5703125" style="368" customWidth="1"/>
    <col min="11013" max="11013" width="12.7109375" style="368" customWidth="1"/>
    <col min="11014" max="11016" width="9" style="368"/>
    <col min="11017" max="11017" width="9.140625" style="368" customWidth="1"/>
    <col min="11018" max="11264" width="9" style="368"/>
    <col min="11265" max="11265" width="10.140625" style="368" customWidth="1"/>
    <col min="11266" max="11266" width="56.42578125" style="368" customWidth="1"/>
    <col min="11267" max="11267" width="10.140625" style="368" customWidth="1"/>
    <col min="11268" max="11268" width="11.5703125" style="368" customWidth="1"/>
    <col min="11269" max="11269" width="12.7109375" style="368" customWidth="1"/>
    <col min="11270" max="11272" width="9" style="368"/>
    <col min="11273" max="11273" width="9.140625" style="368" customWidth="1"/>
    <col min="11274" max="11520" width="9" style="368"/>
    <col min="11521" max="11521" width="10.140625" style="368" customWidth="1"/>
    <col min="11522" max="11522" width="56.42578125" style="368" customWidth="1"/>
    <col min="11523" max="11523" width="10.140625" style="368" customWidth="1"/>
    <col min="11524" max="11524" width="11.5703125" style="368" customWidth="1"/>
    <col min="11525" max="11525" width="12.7109375" style="368" customWidth="1"/>
    <col min="11526" max="11528" width="9" style="368"/>
    <col min="11529" max="11529" width="9.140625" style="368" customWidth="1"/>
    <col min="11530" max="11776" width="9" style="368"/>
    <col min="11777" max="11777" width="10.140625" style="368" customWidth="1"/>
    <col min="11778" max="11778" width="56.42578125" style="368" customWidth="1"/>
    <col min="11779" max="11779" width="10.140625" style="368" customWidth="1"/>
    <col min="11780" max="11780" width="11.5703125" style="368" customWidth="1"/>
    <col min="11781" max="11781" width="12.7109375" style="368" customWidth="1"/>
    <col min="11782" max="11784" width="9" style="368"/>
    <col min="11785" max="11785" width="9.140625" style="368" customWidth="1"/>
    <col min="11786" max="12032" width="9" style="368"/>
    <col min="12033" max="12033" width="10.140625" style="368" customWidth="1"/>
    <col min="12034" max="12034" width="56.42578125" style="368" customWidth="1"/>
    <col min="12035" max="12035" width="10.140625" style="368" customWidth="1"/>
    <col min="12036" max="12036" width="11.5703125" style="368" customWidth="1"/>
    <col min="12037" max="12037" width="12.7109375" style="368" customWidth="1"/>
    <col min="12038" max="12040" width="9" style="368"/>
    <col min="12041" max="12041" width="9.140625" style="368" customWidth="1"/>
    <col min="12042" max="12288" width="9" style="368"/>
    <col min="12289" max="12289" width="10.140625" style="368" customWidth="1"/>
    <col min="12290" max="12290" width="56.42578125" style="368" customWidth="1"/>
    <col min="12291" max="12291" width="10.140625" style="368" customWidth="1"/>
    <col min="12292" max="12292" width="11.5703125" style="368" customWidth="1"/>
    <col min="12293" max="12293" width="12.7109375" style="368" customWidth="1"/>
    <col min="12294" max="12296" width="9" style="368"/>
    <col min="12297" max="12297" width="9.140625" style="368" customWidth="1"/>
    <col min="12298" max="12544" width="9" style="368"/>
    <col min="12545" max="12545" width="10.140625" style="368" customWidth="1"/>
    <col min="12546" max="12546" width="56.42578125" style="368" customWidth="1"/>
    <col min="12547" max="12547" width="10.140625" style="368" customWidth="1"/>
    <col min="12548" max="12548" width="11.5703125" style="368" customWidth="1"/>
    <col min="12549" max="12549" width="12.7109375" style="368" customWidth="1"/>
    <col min="12550" max="12552" width="9" style="368"/>
    <col min="12553" max="12553" width="9.140625" style="368" customWidth="1"/>
    <col min="12554" max="12800" width="9" style="368"/>
    <col min="12801" max="12801" width="10.140625" style="368" customWidth="1"/>
    <col min="12802" max="12802" width="56.42578125" style="368" customWidth="1"/>
    <col min="12803" max="12803" width="10.140625" style="368" customWidth="1"/>
    <col min="12804" max="12804" width="11.5703125" style="368" customWidth="1"/>
    <col min="12805" max="12805" width="12.7109375" style="368" customWidth="1"/>
    <col min="12806" max="12808" width="9" style="368"/>
    <col min="12809" max="12809" width="9.140625" style="368" customWidth="1"/>
    <col min="12810" max="13056" width="9" style="368"/>
    <col min="13057" max="13057" width="10.140625" style="368" customWidth="1"/>
    <col min="13058" max="13058" width="56.42578125" style="368" customWidth="1"/>
    <col min="13059" max="13059" width="10.140625" style="368" customWidth="1"/>
    <col min="13060" max="13060" width="11.5703125" style="368" customWidth="1"/>
    <col min="13061" max="13061" width="12.7109375" style="368" customWidth="1"/>
    <col min="13062" max="13064" width="9" style="368"/>
    <col min="13065" max="13065" width="9.140625" style="368" customWidth="1"/>
    <col min="13066" max="13312" width="9" style="368"/>
    <col min="13313" max="13313" width="10.140625" style="368" customWidth="1"/>
    <col min="13314" max="13314" width="56.42578125" style="368" customWidth="1"/>
    <col min="13315" max="13315" width="10.140625" style="368" customWidth="1"/>
    <col min="13316" max="13316" width="11.5703125" style="368" customWidth="1"/>
    <col min="13317" max="13317" width="12.7109375" style="368" customWidth="1"/>
    <col min="13318" max="13320" width="9" style="368"/>
    <col min="13321" max="13321" width="9.140625" style="368" customWidth="1"/>
    <col min="13322" max="13568" width="9" style="368"/>
    <col min="13569" max="13569" width="10.140625" style="368" customWidth="1"/>
    <col min="13570" max="13570" width="56.42578125" style="368" customWidth="1"/>
    <col min="13571" max="13571" width="10.140625" style="368" customWidth="1"/>
    <col min="13572" max="13572" width="11.5703125" style="368" customWidth="1"/>
    <col min="13573" max="13573" width="12.7109375" style="368" customWidth="1"/>
    <col min="13574" max="13576" width="9" style="368"/>
    <col min="13577" max="13577" width="9.140625" style="368" customWidth="1"/>
    <col min="13578" max="13824" width="9" style="368"/>
    <col min="13825" max="13825" width="10.140625" style="368" customWidth="1"/>
    <col min="13826" max="13826" width="56.42578125" style="368" customWidth="1"/>
    <col min="13827" max="13827" width="10.140625" style="368" customWidth="1"/>
    <col min="13828" max="13828" width="11.5703125" style="368" customWidth="1"/>
    <col min="13829" max="13829" width="12.7109375" style="368" customWidth="1"/>
    <col min="13830" max="13832" width="9" style="368"/>
    <col min="13833" max="13833" width="9.140625" style="368" customWidth="1"/>
    <col min="13834" max="14080" width="9" style="368"/>
    <col min="14081" max="14081" width="10.140625" style="368" customWidth="1"/>
    <col min="14082" max="14082" width="56.42578125" style="368" customWidth="1"/>
    <col min="14083" max="14083" width="10.140625" style="368" customWidth="1"/>
    <col min="14084" max="14084" width="11.5703125" style="368" customWidth="1"/>
    <col min="14085" max="14085" width="12.7109375" style="368" customWidth="1"/>
    <col min="14086" max="14088" width="9" style="368"/>
    <col min="14089" max="14089" width="9.140625" style="368" customWidth="1"/>
    <col min="14090" max="14336" width="9" style="368"/>
    <col min="14337" max="14337" width="10.140625" style="368" customWidth="1"/>
    <col min="14338" max="14338" width="56.42578125" style="368" customWidth="1"/>
    <col min="14339" max="14339" width="10.140625" style="368" customWidth="1"/>
    <col min="14340" max="14340" width="11.5703125" style="368" customWidth="1"/>
    <col min="14341" max="14341" width="12.7109375" style="368" customWidth="1"/>
    <col min="14342" max="14344" width="9" style="368"/>
    <col min="14345" max="14345" width="9.140625" style="368" customWidth="1"/>
    <col min="14346" max="14592" width="9" style="368"/>
    <col min="14593" max="14593" width="10.140625" style="368" customWidth="1"/>
    <col min="14594" max="14594" width="56.42578125" style="368" customWidth="1"/>
    <col min="14595" max="14595" width="10.140625" style="368" customWidth="1"/>
    <col min="14596" max="14596" width="11.5703125" style="368" customWidth="1"/>
    <col min="14597" max="14597" width="12.7109375" style="368" customWidth="1"/>
    <col min="14598" max="14600" width="9" style="368"/>
    <col min="14601" max="14601" width="9.140625" style="368" customWidth="1"/>
    <col min="14602" max="14848" width="9" style="368"/>
    <col min="14849" max="14849" width="10.140625" style="368" customWidth="1"/>
    <col min="14850" max="14850" width="56.42578125" style="368" customWidth="1"/>
    <col min="14851" max="14851" width="10.140625" style="368" customWidth="1"/>
    <col min="14852" max="14852" width="11.5703125" style="368" customWidth="1"/>
    <col min="14853" max="14853" width="12.7109375" style="368" customWidth="1"/>
    <col min="14854" max="14856" width="9" style="368"/>
    <col min="14857" max="14857" width="9.140625" style="368" customWidth="1"/>
    <col min="14858" max="15104" width="9" style="368"/>
    <col min="15105" max="15105" width="10.140625" style="368" customWidth="1"/>
    <col min="15106" max="15106" width="56.42578125" style="368" customWidth="1"/>
    <col min="15107" max="15107" width="10.140625" style="368" customWidth="1"/>
    <col min="15108" max="15108" width="11.5703125" style="368" customWidth="1"/>
    <col min="15109" max="15109" width="12.7109375" style="368" customWidth="1"/>
    <col min="15110" max="15112" width="9" style="368"/>
    <col min="15113" max="15113" width="9.140625" style="368" customWidth="1"/>
    <col min="15114" max="15360" width="9" style="368"/>
    <col min="15361" max="15361" width="10.140625" style="368" customWidth="1"/>
    <col min="15362" max="15362" width="56.42578125" style="368" customWidth="1"/>
    <col min="15363" max="15363" width="10.140625" style="368" customWidth="1"/>
    <col min="15364" max="15364" width="11.5703125" style="368" customWidth="1"/>
    <col min="15365" max="15365" width="12.7109375" style="368" customWidth="1"/>
    <col min="15366" max="15368" width="9" style="368"/>
    <col min="15369" max="15369" width="9.140625" style="368" customWidth="1"/>
    <col min="15370" max="15616" width="9" style="368"/>
    <col min="15617" max="15617" width="10.140625" style="368" customWidth="1"/>
    <col min="15618" max="15618" width="56.42578125" style="368" customWidth="1"/>
    <col min="15619" max="15619" width="10.140625" style="368" customWidth="1"/>
    <col min="15620" max="15620" width="11.5703125" style="368" customWidth="1"/>
    <col min="15621" max="15621" width="12.7109375" style="368" customWidth="1"/>
    <col min="15622" max="15624" width="9" style="368"/>
    <col min="15625" max="15625" width="9.140625" style="368" customWidth="1"/>
    <col min="15626" max="15872" width="9" style="368"/>
    <col min="15873" max="15873" width="10.140625" style="368" customWidth="1"/>
    <col min="15874" max="15874" width="56.42578125" style="368" customWidth="1"/>
    <col min="15875" max="15875" width="10.140625" style="368" customWidth="1"/>
    <col min="15876" max="15876" width="11.5703125" style="368" customWidth="1"/>
    <col min="15877" max="15877" width="12.7109375" style="368" customWidth="1"/>
    <col min="15878" max="15880" width="9" style="368"/>
    <col min="15881" max="15881" width="9.140625" style="368" customWidth="1"/>
    <col min="15882" max="16128" width="9" style="368"/>
    <col min="16129" max="16129" width="10.140625" style="368" customWidth="1"/>
    <col min="16130" max="16130" width="56.42578125" style="368" customWidth="1"/>
    <col min="16131" max="16131" width="10.140625" style="368" customWidth="1"/>
    <col min="16132" max="16132" width="11.5703125" style="368" customWidth="1"/>
    <col min="16133" max="16133" width="12.7109375" style="368" customWidth="1"/>
    <col min="16134" max="16136" width="9" style="368"/>
    <col min="16137" max="16137" width="9.140625" style="368" customWidth="1"/>
    <col min="16138" max="16384" width="9" style="368"/>
  </cols>
  <sheetData>
    <row r="1" spans="1:5" ht="20.25">
      <c r="A1" s="641"/>
      <c r="B1" s="820" t="s">
        <v>1349</v>
      </c>
      <c r="C1" s="820"/>
      <c r="D1" s="820"/>
      <c r="E1" s="820"/>
    </row>
    <row r="2" spans="1:5" ht="34.5" customHeight="1">
      <c r="A2" s="642" t="s">
        <v>41</v>
      </c>
      <c r="B2" s="821" t="s">
        <v>1350</v>
      </c>
      <c r="C2" s="821"/>
      <c r="D2" s="821"/>
      <c r="E2" s="821"/>
    </row>
    <row r="3" spans="1:5" ht="54" customHeight="1">
      <c r="A3" s="643"/>
      <c r="B3" s="644" t="s">
        <v>2378</v>
      </c>
      <c r="C3" s="644"/>
      <c r="D3" s="644"/>
      <c r="E3" s="644"/>
    </row>
    <row r="4" spans="1:5" ht="19.5" customHeight="1">
      <c r="A4" s="645"/>
      <c r="B4" s="644"/>
      <c r="C4" s="645" t="s">
        <v>1319</v>
      </c>
      <c r="D4" s="646" t="s">
        <v>1351</v>
      </c>
      <c r="E4" s="645" t="s">
        <v>1352</v>
      </c>
    </row>
    <row r="5" spans="1:5" ht="16.5">
      <c r="A5" s="643" t="s">
        <v>1353</v>
      </c>
      <c r="B5" s="647" t="s">
        <v>1354</v>
      </c>
      <c r="C5" s="648"/>
      <c r="D5" s="648"/>
      <c r="E5" s="648"/>
    </row>
    <row r="6" spans="1:5" ht="11.25" customHeight="1">
      <c r="A6" s="643"/>
      <c r="B6" s="647"/>
      <c r="C6" s="648"/>
      <c r="D6" s="648"/>
      <c r="E6" s="648"/>
    </row>
    <row r="7" spans="1:5" ht="53.25" customHeight="1">
      <c r="A7" s="645" t="s">
        <v>1355</v>
      </c>
      <c r="B7" s="644" t="s">
        <v>1356</v>
      </c>
      <c r="C7" s="644"/>
      <c r="D7" s="855"/>
      <c r="E7" s="701"/>
    </row>
    <row r="8" spans="1:5" ht="18.75" customHeight="1">
      <c r="A8" s="645"/>
      <c r="B8" s="649" t="s">
        <v>1357</v>
      </c>
      <c r="C8" s="650"/>
      <c r="D8" s="856"/>
      <c r="E8" s="701"/>
    </row>
    <row r="9" spans="1:5" ht="18" customHeight="1">
      <c r="A9" s="645"/>
      <c r="B9" s="644" t="s">
        <v>375</v>
      </c>
      <c r="C9" s="648">
        <v>4</v>
      </c>
      <c r="D9" s="857">
        <v>0</v>
      </c>
      <c r="E9" s="704">
        <f>C9*D9</f>
        <v>0</v>
      </c>
    </row>
    <row r="10" spans="1:5" ht="18.75" customHeight="1">
      <c r="A10" s="645"/>
      <c r="B10" s="649" t="s">
        <v>1358</v>
      </c>
      <c r="C10" s="650"/>
      <c r="D10" s="856"/>
      <c r="E10" s="701"/>
    </row>
    <row r="11" spans="1:5" ht="17.25" customHeight="1">
      <c r="A11" s="645"/>
      <c r="B11" s="644" t="s">
        <v>375</v>
      </c>
      <c r="C11" s="648">
        <v>1</v>
      </c>
      <c r="D11" s="857">
        <v>0</v>
      </c>
      <c r="E11" s="704">
        <f>C11*D11</f>
        <v>0</v>
      </c>
    </row>
    <row r="12" spans="1:5" ht="17.25" customHeight="1">
      <c r="A12" s="645"/>
      <c r="B12" s="649" t="s">
        <v>1359</v>
      </c>
      <c r="C12" s="650"/>
      <c r="D12" s="856"/>
      <c r="E12" s="701"/>
    </row>
    <row r="13" spans="1:5" ht="18" customHeight="1">
      <c r="A13" s="645"/>
      <c r="B13" s="644" t="s">
        <v>375</v>
      </c>
      <c r="C13" s="648">
        <v>2</v>
      </c>
      <c r="D13" s="857">
        <v>0</v>
      </c>
      <c r="E13" s="704">
        <f>C13*D13</f>
        <v>0</v>
      </c>
    </row>
    <row r="14" spans="1:5" ht="56.25" customHeight="1">
      <c r="A14" s="645" t="s">
        <v>1360</v>
      </c>
      <c r="B14" s="644" t="s">
        <v>1361</v>
      </c>
      <c r="C14" s="644"/>
      <c r="D14" s="855"/>
      <c r="E14" s="701"/>
    </row>
    <row r="15" spans="1:5" ht="16.5">
      <c r="A15" s="645"/>
      <c r="B15" s="645" t="s">
        <v>375</v>
      </c>
      <c r="C15" s="648">
        <v>20</v>
      </c>
      <c r="D15" s="857">
        <v>0</v>
      </c>
      <c r="E15" s="704">
        <f>C15*D15</f>
        <v>0</v>
      </c>
    </row>
    <row r="16" spans="1:5" ht="52.5" customHeight="1">
      <c r="A16" s="645" t="s">
        <v>1362</v>
      </c>
      <c r="B16" s="644" t="s">
        <v>1363</v>
      </c>
      <c r="C16" s="644"/>
      <c r="D16" s="855"/>
      <c r="E16" s="701"/>
    </row>
    <row r="17" spans="1:5" ht="16.5">
      <c r="A17" s="645"/>
      <c r="B17" s="645" t="s">
        <v>116</v>
      </c>
      <c r="C17" s="648">
        <v>105</v>
      </c>
      <c r="D17" s="857">
        <v>0</v>
      </c>
      <c r="E17" s="704">
        <f>C17*D17</f>
        <v>0</v>
      </c>
    </row>
    <row r="18" spans="1:5" ht="71.25" customHeight="1">
      <c r="A18" s="645" t="s">
        <v>1364</v>
      </c>
      <c r="B18" s="644" t="s">
        <v>1365</v>
      </c>
      <c r="C18" s="644"/>
      <c r="D18" s="855"/>
      <c r="E18" s="701"/>
    </row>
    <row r="19" spans="1:5" ht="16.5">
      <c r="A19" s="645"/>
      <c r="B19" s="645" t="s">
        <v>375</v>
      </c>
      <c r="C19" s="648">
        <v>16</v>
      </c>
      <c r="D19" s="857">
        <v>0</v>
      </c>
      <c r="E19" s="704">
        <f>C19*D19</f>
        <v>0</v>
      </c>
    </row>
    <row r="20" spans="1:5" ht="116.25" customHeight="1">
      <c r="A20" s="645" t="s">
        <v>1366</v>
      </c>
      <c r="B20" s="644" t="s">
        <v>1367</v>
      </c>
      <c r="C20" s="644"/>
      <c r="D20" s="855"/>
      <c r="E20" s="701"/>
    </row>
    <row r="21" spans="1:5" ht="16.5">
      <c r="A21" s="645"/>
      <c r="B21" s="645" t="s">
        <v>1368</v>
      </c>
      <c r="C21" s="648">
        <v>1</v>
      </c>
      <c r="D21" s="857">
        <v>0</v>
      </c>
      <c r="E21" s="704">
        <f>C21*D21</f>
        <v>0</v>
      </c>
    </row>
    <row r="22" spans="1:5" ht="120" customHeight="1">
      <c r="A22" s="645" t="s">
        <v>1369</v>
      </c>
      <c r="B22" s="644" t="s">
        <v>1370</v>
      </c>
      <c r="C22" s="644"/>
      <c r="D22" s="855"/>
      <c r="E22" s="701"/>
    </row>
    <row r="23" spans="1:5" ht="16.5">
      <c r="A23" s="645"/>
      <c r="B23" s="645" t="s">
        <v>123</v>
      </c>
      <c r="C23" s="648">
        <v>22.5</v>
      </c>
      <c r="D23" s="857">
        <v>0</v>
      </c>
      <c r="E23" s="704">
        <f>C23*D23</f>
        <v>0</v>
      </c>
    </row>
    <row r="24" spans="1:5" ht="150" customHeight="1">
      <c r="A24" s="645" t="s">
        <v>1371</v>
      </c>
      <c r="B24" s="644" t="s">
        <v>1372</v>
      </c>
      <c r="C24" s="644"/>
      <c r="D24" s="855"/>
      <c r="E24" s="701"/>
    </row>
    <row r="25" spans="1:5" ht="16.5">
      <c r="A25" s="645"/>
      <c r="B25" s="645" t="s">
        <v>123</v>
      </c>
      <c r="C25" s="648">
        <v>12</v>
      </c>
      <c r="D25" s="857">
        <v>0</v>
      </c>
      <c r="E25" s="704">
        <f>C25*D25</f>
        <v>0</v>
      </c>
    </row>
    <row r="26" spans="1:5" ht="73.5" customHeight="1">
      <c r="A26" s="645" t="s">
        <v>1373</v>
      </c>
      <c r="B26" s="644" t="s">
        <v>1374</v>
      </c>
      <c r="C26" s="644"/>
      <c r="D26" s="855"/>
      <c r="E26" s="701"/>
    </row>
    <row r="27" spans="1:5" ht="16.5">
      <c r="A27" s="645"/>
      <c r="B27" s="645" t="s">
        <v>375</v>
      </c>
      <c r="C27" s="648">
        <v>16</v>
      </c>
      <c r="D27" s="857">
        <v>0</v>
      </c>
      <c r="E27" s="704">
        <f>C27*D27</f>
        <v>0</v>
      </c>
    </row>
    <row r="28" spans="1:5" ht="94.5" customHeight="1">
      <c r="A28" s="645" t="s">
        <v>1375</v>
      </c>
      <c r="B28" s="644" t="s">
        <v>2379</v>
      </c>
      <c r="C28" s="644"/>
      <c r="D28" s="855"/>
      <c r="E28" s="701"/>
    </row>
    <row r="29" spans="1:5" ht="18" customHeight="1">
      <c r="A29" s="645"/>
      <c r="B29" s="645" t="s">
        <v>123</v>
      </c>
      <c r="C29" s="648">
        <v>85</v>
      </c>
      <c r="D29" s="857">
        <v>0</v>
      </c>
      <c r="E29" s="704">
        <f>C29*D29</f>
        <v>0</v>
      </c>
    </row>
    <row r="30" spans="1:5" ht="52.5" customHeight="1">
      <c r="A30" s="645" t="s">
        <v>1376</v>
      </c>
      <c r="B30" s="644" t="s">
        <v>1377</v>
      </c>
      <c r="C30" s="644"/>
      <c r="D30" s="855"/>
      <c r="E30" s="701"/>
    </row>
    <row r="31" spans="1:5" ht="18" customHeight="1">
      <c r="A31" s="645"/>
      <c r="B31" s="645" t="s">
        <v>116</v>
      </c>
      <c r="C31" s="648">
        <v>450</v>
      </c>
      <c r="D31" s="857">
        <v>0</v>
      </c>
      <c r="E31" s="704">
        <f>C31*D31</f>
        <v>0</v>
      </c>
    </row>
    <row r="32" spans="1:5" ht="60.75" customHeight="1">
      <c r="A32" s="645" t="s">
        <v>2380</v>
      </c>
      <c r="B32" s="644" t="s">
        <v>2381</v>
      </c>
      <c r="C32" s="644"/>
      <c r="D32" s="855"/>
      <c r="E32" s="701"/>
    </row>
    <row r="33" spans="1:5" ht="18" customHeight="1">
      <c r="A33" s="645"/>
      <c r="B33" s="645" t="s">
        <v>113</v>
      </c>
      <c r="C33" s="648">
        <v>105</v>
      </c>
      <c r="D33" s="857">
        <v>0</v>
      </c>
      <c r="E33" s="704">
        <f>C33*D33</f>
        <v>0</v>
      </c>
    </row>
    <row r="34" spans="1:5" ht="18" customHeight="1" thickBot="1">
      <c r="A34" s="645"/>
      <c r="B34" s="645"/>
      <c r="C34" s="651"/>
      <c r="D34" s="857"/>
      <c r="E34" s="704"/>
    </row>
    <row r="35" spans="1:5" ht="17.25" thickBot="1">
      <c r="A35" s="645"/>
      <c r="B35" s="652" t="s">
        <v>1378</v>
      </c>
      <c r="C35" s="653"/>
      <c r="D35" s="858"/>
      <c r="E35" s="707">
        <f>SUM(E9,E11,E13,E15,E17,E19,E21,E23,E25,E27,E29,E31,E33)</f>
        <v>0</v>
      </c>
    </row>
    <row r="36" spans="1:5" ht="16.5">
      <c r="A36" s="645"/>
      <c r="B36" s="644"/>
      <c r="C36" s="648"/>
      <c r="D36" s="857"/>
      <c r="E36" s="704"/>
    </row>
    <row r="37" spans="1:5" ht="16.5">
      <c r="A37" s="643" t="s">
        <v>1379</v>
      </c>
      <c r="B37" s="647" t="s">
        <v>1380</v>
      </c>
      <c r="C37" s="648"/>
      <c r="D37" s="857"/>
      <c r="E37" s="704"/>
    </row>
    <row r="38" spans="1:5" ht="16.5">
      <c r="A38" s="643"/>
      <c r="B38" s="647"/>
      <c r="C38" s="648"/>
      <c r="D38" s="857"/>
      <c r="E38" s="704"/>
    </row>
    <row r="39" spans="1:5" ht="103.5" customHeight="1">
      <c r="A39" s="645" t="s">
        <v>1381</v>
      </c>
      <c r="B39" s="644" t="s">
        <v>1382</v>
      </c>
      <c r="C39" s="644"/>
      <c r="D39" s="855"/>
      <c r="E39" s="701"/>
    </row>
    <row r="40" spans="1:5" ht="16.5">
      <c r="A40" s="645"/>
      <c r="B40" s="645" t="s">
        <v>123</v>
      </c>
      <c r="C40" s="651">
        <v>380</v>
      </c>
      <c r="D40" s="857">
        <v>0</v>
      </c>
      <c r="E40" s="704">
        <f>C40*D40</f>
        <v>0</v>
      </c>
    </row>
    <row r="41" spans="1:5" ht="135.75" customHeight="1">
      <c r="A41" s="645" t="s">
        <v>1383</v>
      </c>
      <c r="B41" s="644" t="s">
        <v>2382</v>
      </c>
      <c r="C41" s="644"/>
      <c r="D41" s="855"/>
      <c r="E41" s="701"/>
    </row>
    <row r="42" spans="1:5" ht="16.5">
      <c r="A42" s="645"/>
      <c r="B42" s="645" t="s">
        <v>123</v>
      </c>
      <c r="C42" s="648">
        <v>191</v>
      </c>
      <c r="D42" s="857">
        <v>0</v>
      </c>
      <c r="E42" s="704">
        <f>C42*D42</f>
        <v>0</v>
      </c>
    </row>
    <row r="43" spans="1:5" ht="139.5" customHeight="1">
      <c r="A43" s="645" t="s">
        <v>1384</v>
      </c>
      <c r="B43" s="644" t="s">
        <v>2383</v>
      </c>
      <c r="C43" s="644"/>
      <c r="D43" s="855"/>
      <c r="E43" s="701"/>
    </row>
    <row r="44" spans="1:5" ht="16.5">
      <c r="A44" s="645"/>
      <c r="B44" s="645" t="s">
        <v>123</v>
      </c>
      <c r="C44" s="648">
        <v>189</v>
      </c>
      <c r="D44" s="857">
        <v>0</v>
      </c>
      <c r="E44" s="704">
        <f>C44*D44</f>
        <v>0</v>
      </c>
    </row>
    <row r="45" spans="1:5" ht="119.25" customHeight="1">
      <c r="A45" s="645" t="s">
        <v>1385</v>
      </c>
      <c r="B45" s="644" t="s">
        <v>1386</v>
      </c>
      <c r="C45" s="644"/>
      <c r="D45" s="855"/>
      <c r="E45" s="701"/>
    </row>
    <row r="46" spans="1:5" ht="16.5">
      <c r="A46" s="645"/>
      <c r="B46" s="645" t="s">
        <v>123</v>
      </c>
      <c r="C46" s="648">
        <v>620</v>
      </c>
      <c r="D46" s="857">
        <v>0</v>
      </c>
      <c r="E46" s="704">
        <f>C46*D46</f>
        <v>0</v>
      </c>
    </row>
    <row r="47" spans="1:5" ht="104.25" customHeight="1">
      <c r="A47" s="645" t="s">
        <v>1387</v>
      </c>
      <c r="B47" s="644" t="s">
        <v>2384</v>
      </c>
      <c r="C47" s="644"/>
      <c r="D47" s="855"/>
      <c r="E47" s="701"/>
    </row>
    <row r="48" spans="1:5" ht="16.5">
      <c r="A48" s="645"/>
      <c r="B48" s="645" t="s">
        <v>123</v>
      </c>
      <c r="C48" s="648">
        <v>410</v>
      </c>
      <c r="D48" s="857">
        <v>0</v>
      </c>
      <c r="E48" s="704">
        <f>C48*D48</f>
        <v>0</v>
      </c>
    </row>
    <row r="49" spans="1:5" ht="78" customHeight="1">
      <c r="A49" s="645" t="s">
        <v>1388</v>
      </c>
      <c r="B49" s="644" t="s">
        <v>2385</v>
      </c>
      <c r="C49" s="644"/>
      <c r="D49" s="855"/>
      <c r="E49" s="701"/>
    </row>
    <row r="50" spans="1:5" ht="16.5">
      <c r="A50" s="645"/>
      <c r="B50" s="645" t="s">
        <v>113</v>
      </c>
      <c r="C50" s="648">
        <v>2180</v>
      </c>
      <c r="D50" s="857">
        <v>0</v>
      </c>
      <c r="E50" s="704">
        <f>C50*D50</f>
        <v>0</v>
      </c>
    </row>
    <row r="51" spans="1:5" ht="77.25" customHeight="1">
      <c r="A51" s="645" t="s">
        <v>1389</v>
      </c>
      <c r="B51" s="644" t="s">
        <v>2386</v>
      </c>
      <c r="C51" s="644"/>
      <c r="D51" s="855"/>
      <c r="E51" s="701"/>
    </row>
    <row r="52" spans="1:5" ht="16.5">
      <c r="A52" s="645"/>
      <c r="B52" s="645" t="s">
        <v>113</v>
      </c>
      <c r="C52" s="648">
        <v>188</v>
      </c>
      <c r="D52" s="857">
        <v>0</v>
      </c>
      <c r="E52" s="704">
        <f>C52*D52</f>
        <v>0</v>
      </c>
    </row>
    <row r="53" spans="1:5" ht="55.5" customHeight="1">
      <c r="A53" s="645" t="s">
        <v>2387</v>
      </c>
      <c r="B53" s="644" t="s">
        <v>2388</v>
      </c>
      <c r="C53" s="644"/>
      <c r="D53" s="855"/>
      <c r="E53" s="701"/>
    </row>
    <row r="54" spans="1:5" ht="16.5">
      <c r="A54" s="645"/>
      <c r="B54" s="645" t="s">
        <v>123</v>
      </c>
      <c r="C54" s="648">
        <v>192</v>
      </c>
      <c r="D54" s="857">
        <v>0</v>
      </c>
      <c r="E54" s="704">
        <f>C54*D54</f>
        <v>0</v>
      </c>
    </row>
    <row r="55" spans="1:5" ht="17.25" thickBot="1">
      <c r="A55" s="645"/>
      <c r="B55" s="644"/>
      <c r="C55" s="648"/>
      <c r="D55" s="857"/>
      <c r="E55" s="704"/>
    </row>
    <row r="56" spans="1:5" ht="17.25" thickBot="1">
      <c r="A56" s="645"/>
      <c r="B56" s="652" t="s">
        <v>1390</v>
      </c>
      <c r="C56" s="653"/>
      <c r="D56" s="858"/>
      <c r="E56" s="707">
        <f>SUM(E40,E42,E44,E46,E48,E50,E52,E54)</f>
        <v>0</v>
      </c>
    </row>
    <row r="57" spans="1:5" ht="16.5">
      <c r="A57" s="645"/>
      <c r="B57" s="644"/>
      <c r="C57" s="648"/>
      <c r="D57" s="857"/>
      <c r="E57" s="704"/>
    </row>
    <row r="58" spans="1:5" ht="16.5">
      <c r="A58" s="643" t="s">
        <v>1391</v>
      </c>
      <c r="B58" s="647" t="s">
        <v>1392</v>
      </c>
      <c r="C58" s="648"/>
      <c r="D58" s="857"/>
      <c r="E58" s="704"/>
    </row>
    <row r="59" spans="1:5" ht="16.5">
      <c r="A59" s="643"/>
      <c r="B59" s="647"/>
      <c r="C59" s="648"/>
      <c r="D59" s="857"/>
      <c r="E59" s="704"/>
    </row>
    <row r="60" spans="1:5" ht="41.25" customHeight="1">
      <c r="A60" s="645" t="s">
        <v>1393</v>
      </c>
      <c r="B60" s="644" t="s">
        <v>1394</v>
      </c>
      <c r="C60" s="644"/>
      <c r="D60" s="855"/>
      <c r="E60" s="701"/>
    </row>
    <row r="61" spans="1:5" ht="16.5">
      <c r="A61" s="645"/>
      <c r="B61" s="645" t="s">
        <v>113</v>
      </c>
      <c r="C61" s="651">
        <v>2180</v>
      </c>
      <c r="D61" s="857">
        <v>0</v>
      </c>
      <c r="E61" s="704">
        <f>C61*D61</f>
        <v>0</v>
      </c>
    </row>
    <row r="62" spans="1:5" ht="137.25" customHeight="1">
      <c r="A62" s="645" t="s">
        <v>1395</v>
      </c>
      <c r="B62" s="644" t="s">
        <v>2389</v>
      </c>
      <c r="C62" s="644"/>
      <c r="D62" s="855"/>
      <c r="E62" s="701"/>
    </row>
    <row r="63" spans="1:5" ht="16.5">
      <c r="A63" s="645"/>
      <c r="B63" s="645" t="s">
        <v>123</v>
      </c>
      <c r="C63" s="651">
        <v>276</v>
      </c>
      <c r="D63" s="857">
        <v>0</v>
      </c>
      <c r="E63" s="704">
        <f>C63*D63</f>
        <v>0</v>
      </c>
    </row>
    <row r="64" spans="1:5" ht="153.75" customHeight="1">
      <c r="A64" s="645" t="s">
        <v>1396</v>
      </c>
      <c r="B64" s="644" t="s">
        <v>2390</v>
      </c>
      <c r="C64" s="644"/>
      <c r="D64" s="855"/>
      <c r="E64" s="701"/>
    </row>
    <row r="65" spans="1:5" ht="16.5">
      <c r="A65" s="645"/>
      <c r="B65" s="645" t="s">
        <v>123</v>
      </c>
      <c r="C65" s="651">
        <v>387.5</v>
      </c>
      <c r="D65" s="857">
        <v>0</v>
      </c>
      <c r="E65" s="704">
        <f>C65*D65</f>
        <v>0</v>
      </c>
    </row>
    <row r="66" spans="1:5" ht="87.75" customHeight="1">
      <c r="A66" s="645" t="s">
        <v>1397</v>
      </c>
      <c r="B66" s="644" t="s">
        <v>2391</v>
      </c>
      <c r="C66" s="644"/>
      <c r="D66" s="855"/>
      <c r="E66" s="701"/>
    </row>
    <row r="67" spans="1:5" ht="16.5">
      <c r="A67" s="645"/>
      <c r="B67" s="645" t="s">
        <v>123</v>
      </c>
      <c r="C67" s="648">
        <v>409</v>
      </c>
      <c r="D67" s="857">
        <v>0</v>
      </c>
      <c r="E67" s="704">
        <f>C67*D67</f>
        <v>0</v>
      </c>
    </row>
    <row r="68" spans="1:5" ht="51" customHeight="1">
      <c r="A68" s="645" t="s">
        <v>1398</v>
      </c>
      <c r="B68" s="644" t="s">
        <v>2392</v>
      </c>
      <c r="C68" s="644"/>
      <c r="D68" s="855"/>
      <c r="E68" s="701"/>
    </row>
    <row r="69" spans="1:5" ht="16.5">
      <c r="A69" s="645"/>
      <c r="B69" s="645" t="s">
        <v>113</v>
      </c>
      <c r="C69" s="651">
        <v>2180</v>
      </c>
      <c r="D69" s="857">
        <v>0</v>
      </c>
      <c r="E69" s="704">
        <f>C69*D69</f>
        <v>0</v>
      </c>
    </row>
    <row r="70" spans="1:5" ht="38.25" customHeight="1">
      <c r="A70" s="645" t="s">
        <v>1399</v>
      </c>
      <c r="B70" s="644" t="s">
        <v>1400</v>
      </c>
      <c r="C70" s="644"/>
      <c r="D70" s="855"/>
      <c r="E70" s="701"/>
    </row>
    <row r="71" spans="1:5" ht="16.5">
      <c r="A71" s="645"/>
      <c r="B71" s="645" t="s">
        <v>116</v>
      </c>
      <c r="C71" s="651">
        <v>105</v>
      </c>
      <c r="D71" s="857">
        <v>0</v>
      </c>
      <c r="E71" s="704">
        <f>C71*D71</f>
        <v>0</v>
      </c>
    </row>
    <row r="72" spans="1:5" ht="59.25" customHeight="1">
      <c r="A72" s="645" t="s">
        <v>1401</v>
      </c>
      <c r="B72" s="644" t="s">
        <v>1402</v>
      </c>
      <c r="C72" s="644"/>
      <c r="D72" s="855"/>
      <c r="E72" s="701"/>
    </row>
    <row r="73" spans="1:5" ht="16.5">
      <c r="A73" s="645"/>
      <c r="B73" s="650" t="s">
        <v>1403</v>
      </c>
      <c r="C73" s="650"/>
      <c r="D73" s="856"/>
      <c r="E73" s="705"/>
    </row>
    <row r="74" spans="1:5" ht="16.5">
      <c r="A74" s="645"/>
      <c r="B74" s="645" t="s">
        <v>116</v>
      </c>
      <c r="C74" s="648">
        <v>321</v>
      </c>
      <c r="D74" s="857">
        <v>0</v>
      </c>
      <c r="E74" s="704">
        <f>C74*D74</f>
        <v>0</v>
      </c>
    </row>
    <row r="75" spans="1:5" ht="16.5">
      <c r="A75" s="645"/>
      <c r="B75" s="650" t="s">
        <v>1404</v>
      </c>
      <c r="C75" s="650"/>
      <c r="D75" s="856"/>
      <c r="E75" s="705"/>
    </row>
    <row r="76" spans="1:5" ht="16.5">
      <c r="A76" s="645"/>
      <c r="B76" s="645" t="s">
        <v>116</v>
      </c>
      <c r="C76" s="648">
        <v>92</v>
      </c>
      <c r="D76" s="857">
        <v>0</v>
      </c>
      <c r="E76" s="704">
        <f>C76*D76</f>
        <v>0</v>
      </c>
    </row>
    <row r="77" spans="1:5" ht="66.75" customHeight="1">
      <c r="A77" s="654" t="s">
        <v>1405</v>
      </c>
      <c r="B77" s="655" t="s">
        <v>1406</v>
      </c>
      <c r="C77" s="655"/>
      <c r="D77" s="859"/>
      <c r="E77" s="708"/>
    </row>
    <row r="78" spans="1:5" ht="16.5">
      <c r="A78" s="654"/>
      <c r="B78" s="656" t="s">
        <v>1407</v>
      </c>
      <c r="C78" s="656"/>
      <c r="D78" s="860"/>
      <c r="E78" s="712"/>
    </row>
    <row r="79" spans="1:5" ht="16.5">
      <c r="A79" s="654"/>
      <c r="B79" s="654" t="s">
        <v>116</v>
      </c>
      <c r="C79" s="657">
        <v>305</v>
      </c>
      <c r="D79" s="861">
        <v>0</v>
      </c>
      <c r="E79" s="709">
        <f>C79*D79</f>
        <v>0</v>
      </c>
    </row>
    <row r="80" spans="1:5" ht="16.5">
      <c r="A80" s="654"/>
      <c r="B80" s="656" t="s">
        <v>1408</v>
      </c>
      <c r="C80" s="656"/>
      <c r="D80" s="860"/>
      <c r="E80" s="712"/>
    </row>
    <row r="81" spans="1:5" ht="16.5">
      <c r="A81" s="654"/>
      <c r="B81" s="654" t="s">
        <v>116</v>
      </c>
      <c r="C81" s="657">
        <v>20</v>
      </c>
      <c r="D81" s="861">
        <v>0</v>
      </c>
      <c r="E81" s="709">
        <f>C81*D81</f>
        <v>0</v>
      </c>
    </row>
    <row r="82" spans="1:5" ht="16.5">
      <c r="A82" s="645" t="s">
        <v>1409</v>
      </c>
      <c r="B82" s="644" t="s">
        <v>1410</v>
      </c>
      <c r="C82" s="644"/>
      <c r="D82" s="855"/>
      <c r="E82" s="701"/>
    </row>
    <row r="83" spans="1:5" ht="39.75" customHeight="1">
      <c r="A83" s="645"/>
      <c r="B83" s="644" t="s">
        <v>1411</v>
      </c>
      <c r="C83" s="644"/>
      <c r="D83" s="855"/>
      <c r="E83" s="701"/>
    </row>
    <row r="84" spans="1:5" ht="16.5">
      <c r="A84" s="645"/>
      <c r="B84" s="645" t="s">
        <v>113</v>
      </c>
      <c r="C84" s="648">
        <v>1545</v>
      </c>
      <c r="D84" s="857">
        <v>0</v>
      </c>
      <c r="E84" s="704">
        <f>C84*D84</f>
        <v>0</v>
      </c>
    </row>
    <row r="85" spans="1:5" ht="37.5" customHeight="1">
      <c r="A85" s="645"/>
      <c r="B85" s="644" t="s">
        <v>1412</v>
      </c>
      <c r="C85" s="644"/>
      <c r="D85" s="855"/>
      <c r="E85" s="701"/>
    </row>
    <row r="86" spans="1:5" ht="16.5">
      <c r="A86" s="645"/>
      <c r="B86" s="645" t="s">
        <v>113</v>
      </c>
      <c r="C86" s="648">
        <v>500</v>
      </c>
      <c r="D86" s="857">
        <v>0</v>
      </c>
      <c r="E86" s="704">
        <f>C86*D86</f>
        <v>0</v>
      </c>
    </row>
    <row r="87" spans="1:5" ht="38.25" customHeight="1">
      <c r="A87" s="645"/>
      <c r="B87" s="644" t="s">
        <v>1413</v>
      </c>
      <c r="C87" s="644"/>
      <c r="D87" s="855"/>
      <c r="E87" s="701"/>
    </row>
    <row r="88" spans="1:5" ht="16.5">
      <c r="A88" s="645"/>
      <c r="B88" s="645" t="s">
        <v>113</v>
      </c>
      <c r="C88" s="648">
        <v>1545</v>
      </c>
      <c r="D88" s="857">
        <v>0</v>
      </c>
      <c r="E88" s="704">
        <f>C88*D88</f>
        <v>0</v>
      </c>
    </row>
    <row r="89" spans="1:5" ht="50.25" customHeight="1">
      <c r="A89" s="645"/>
      <c r="B89" s="644" t="s">
        <v>1414</v>
      </c>
      <c r="C89" s="644"/>
      <c r="D89" s="855"/>
      <c r="E89" s="701"/>
    </row>
    <row r="90" spans="1:5" ht="16.5">
      <c r="A90" s="645"/>
      <c r="B90" s="645" t="s">
        <v>113</v>
      </c>
      <c r="C90" s="648">
        <v>500</v>
      </c>
      <c r="D90" s="857">
        <v>0</v>
      </c>
      <c r="E90" s="704">
        <f>C90*D90</f>
        <v>0</v>
      </c>
    </row>
    <row r="91" spans="1:5" ht="52.5" customHeight="1">
      <c r="A91" s="654" t="s">
        <v>1415</v>
      </c>
      <c r="B91" s="655" t="s">
        <v>1416</v>
      </c>
      <c r="C91" s="655"/>
      <c r="D91" s="859"/>
      <c r="E91" s="708"/>
    </row>
    <row r="92" spans="1:5" ht="16.5">
      <c r="A92" s="654"/>
      <c r="B92" s="654" t="s">
        <v>113</v>
      </c>
      <c r="C92" s="657">
        <v>95</v>
      </c>
      <c r="D92" s="861">
        <v>0</v>
      </c>
      <c r="E92" s="709">
        <f>C92*D92</f>
        <v>0</v>
      </c>
    </row>
    <row r="93" spans="1:5" ht="17.25" thickBot="1">
      <c r="A93" s="645"/>
      <c r="B93" s="644"/>
      <c r="C93" s="644"/>
      <c r="D93" s="855"/>
      <c r="E93" s="701"/>
    </row>
    <row r="94" spans="1:5" ht="17.25" thickBot="1">
      <c r="A94" s="645"/>
      <c r="B94" s="652" t="s">
        <v>1417</v>
      </c>
      <c r="C94" s="653"/>
      <c r="D94" s="822">
        <f>SUM(E61,E63,E65,E67,E69,E71,E74,E76,E79,E81,E84,E86,E88,E90,E92)</f>
        <v>0</v>
      </c>
      <c r="E94" s="823"/>
    </row>
    <row r="95" spans="1:5" ht="16.5">
      <c r="A95" s="645"/>
      <c r="B95" s="644"/>
      <c r="C95" s="644"/>
      <c r="D95" s="701"/>
      <c r="E95" s="701"/>
    </row>
    <row r="96" spans="1:5" ht="21" customHeight="1">
      <c r="A96" s="643" t="s">
        <v>1418</v>
      </c>
      <c r="B96" s="824" t="s">
        <v>1419</v>
      </c>
      <c r="C96" s="824"/>
      <c r="D96" s="824"/>
      <c r="E96" s="648"/>
    </row>
    <row r="97" spans="1:5" ht="16.5">
      <c r="A97" s="643"/>
      <c r="B97" s="647"/>
      <c r="C97" s="648"/>
      <c r="D97" s="648"/>
      <c r="E97" s="648"/>
    </row>
    <row r="98" spans="1:5" ht="72.75" customHeight="1">
      <c r="A98" s="645" t="s">
        <v>1420</v>
      </c>
      <c r="B98" s="644" t="s">
        <v>1421</v>
      </c>
      <c r="C98" s="644"/>
      <c r="D98" s="855"/>
      <c r="E98" s="701"/>
    </row>
    <row r="99" spans="1:5" ht="56.25" customHeight="1">
      <c r="A99" s="645"/>
      <c r="B99" s="644" t="s">
        <v>1422</v>
      </c>
      <c r="C99" s="644"/>
      <c r="D99" s="855"/>
      <c r="E99" s="701"/>
    </row>
    <row r="100" spans="1:5" ht="16.5">
      <c r="A100" s="645"/>
      <c r="B100" s="645" t="s">
        <v>375</v>
      </c>
      <c r="C100" s="648">
        <v>3</v>
      </c>
      <c r="D100" s="857">
        <v>0</v>
      </c>
      <c r="E100" s="704">
        <f>C100*D100</f>
        <v>0</v>
      </c>
    </row>
    <row r="101" spans="1:5" ht="37.5" customHeight="1">
      <c r="A101" s="645"/>
      <c r="B101" s="644" t="s">
        <v>1423</v>
      </c>
      <c r="C101" s="644"/>
      <c r="D101" s="855"/>
      <c r="E101" s="701"/>
    </row>
    <row r="102" spans="1:5" ht="16.5">
      <c r="A102" s="645"/>
      <c r="B102" s="645" t="s">
        <v>375</v>
      </c>
      <c r="C102" s="648">
        <v>2</v>
      </c>
      <c r="D102" s="857">
        <v>0</v>
      </c>
      <c r="E102" s="704">
        <f>C102*D102</f>
        <v>0</v>
      </c>
    </row>
    <row r="103" spans="1:5" ht="16.5" customHeight="1">
      <c r="A103" s="645"/>
      <c r="B103" s="644" t="s">
        <v>1424</v>
      </c>
      <c r="C103" s="644"/>
      <c r="D103" s="855"/>
      <c r="E103" s="701"/>
    </row>
    <row r="104" spans="1:5" ht="16.5">
      <c r="A104" s="645"/>
      <c r="B104" s="645" t="s">
        <v>375</v>
      </c>
      <c r="C104" s="648">
        <v>2</v>
      </c>
      <c r="D104" s="857">
        <v>0</v>
      </c>
      <c r="E104" s="704">
        <f>C104*D104</f>
        <v>0</v>
      </c>
    </row>
    <row r="105" spans="1:5" ht="71.25" customHeight="1">
      <c r="A105" s="645"/>
      <c r="B105" s="644" t="s">
        <v>1425</v>
      </c>
      <c r="C105" s="644"/>
      <c r="D105" s="855"/>
      <c r="E105" s="701"/>
    </row>
    <row r="106" spans="1:5" ht="16.5">
      <c r="A106" s="645"/>
      <c r="B106" s="645" t="s">
        <v>375</v>
      </c>
      <c r="C106" s="648">
        <v>1</v>
      </c>
      <c r="D106" s="857">
        <v>0</v>
      </c>
      <c r="E106" s="704">
        <f>C106*D106</f>
        <v>0</v>
      </c>
    </row>
    <row r="107" spans="1:5" ht="85.5" customHeight="1">
      <c r="A107" s="645"/>
      <c r="B107" s="644" t="s">
        <v>1426</v>
      </c>
      <c r="C107" s="644"/>
      <c r="D107" s="855"/>
      <c r="E107" s="701"/>
    </row>
    <row r="108" spans="1:5" ht="16.5">
      <c r="A108" s="645"/>
      <c r="B108" s="645" t="s">
        <v>375</v>
      </c>
      <c r="C108" s="648">
        <v>1</v>
      </c>
      <c r="D108" s="857">
        <v>0</v>
      </c>
      <c r="E108" s="704">
        <f>C108*D108</f>
        <v>0</v>
      </c>
    </row>
    <row r="109" spans="1:5" ht="21" customHeight="1">
      <c r="A109" s="645" t="s">
        <v>1427</v>
      </c>
      <c r="B109" s="644" t="s">
        <v>1428</v>
      </c>
      <c r="C109" s="644"/>
      <c r="D109" s="855"/>
      <c r="E109" s="701"/>
    </row>
    <row r="110" spans="1:5" ht="35.25" customHeight="1">
      <c r="A110" s="645"/>
      <c r="B110" s="644" t="s">
        <v>1429</v>
      </c>
      <c r="C110" s="644"/>
      <c r="D110" s="855"/>
      <c r="E110" s="701"/>
    </row>
    <row r="111" spans="1:5" ht="16.5">
      <c r="A111" s="645"/>
      <c r="B111" s="645" t="s">
        <v>116</v>
      </c>
      <c r="C111" s="648">
        <v>104</v>
      </c>
      <c r="D111" s="857">
        <v>0</v>
      </c>
      <c r="E111" s="704">
        <f>C111*D111</f>
        <v>0</v>
      </c>
    </row>
    <row r="112" spans="1:5" ht="39" customHeight="1">
      <c r="A112" s="645"/>
      <c r="B112" s="644" t="s">
        <v>1430</v>
      </c>
      <c r="C112" s="644"/>
      <c r="D112" s="855"/>
      <c r="E112" s="701"/>
    </row>
    <row r="113" spans="1:5" ht="16.5">
      <c r="A113" s="645"/>
      <c r="B113" s="645" t="s">
        <v>116</v>
      </c>
      <c r="C113" s="648">
        <v>14</v>
      </c>
      <c r="D113" s="857">
        <v>0</v>
      </c>
      <c r="E113" s="704">
        <f>C113*D113</f>
        <v>0</v>
      </c>
    </row>
    <row r="114" spans="1:5" ht="16.5" customHeight="1">
      <c r="A114" s="645"/>
      <c r="B114" s="644" t="s">
        <v>1431</v>
      </c>
      <c r="C114" s="644"/>
      <c r="D114" s="856"/>
      <c r="E114" s="704"/>
    </row>
    <row r="115" spans="1:5" ht="16.5">
      <c r="A115" s="645"/>
      <c r="B115" s="645" t="s">
        <v>116</v>
      </c>
      <c r="C115" s="648">
        <v>70</v>
      </c>
      <c r="D115" s="857">
        <v>0</v>
      </c>
      <c r="E115" s="704">
        <f>C115*D115</f>
        <v>0</v>
      </c>
    </row>
    <row r="116" spans="1:5" ht="37.5" customHeight="1">
      <c r="A116" s="645"/>
      <c r="B116" s="644" t="s">
        <v>1432</v>
      </c>
      <c r="C116" s="644"/>
      <c r="D116" s="855"/>
      <c r="E116" s="701"/>
    </row>
    <row r="117" spans="1:5" ht="16.5">
      <c r="A117" s="645"/>
      <c r="B117" s="645" t="s">
        <v>113</v>
      </c>
      <c r="C117" s="648">
        <v>36</v>
      </c>
      <c r="D117" s="857">
        <v>0</v>
      </c>
      <c r="E117" s="704">
        <f>C117*D117</f>
        <v>0</v>
      </c>
    </row>
    <row r="118" spans="1:5" ht="36" customHeight="1">
      <c r="A118" s="645"/>
      <c r="B118" s="644" t="s">
        <v>1433</v>
      </c>
      <c r="C118" s="644"/>
      <c r="D118" s="855"/>
      <c r="E118" s="701"/>
    </row>
    <row r="119" spans="1:5" ht="16.5">
      <c r="A119" s="645"/>
      <c r="B119" s="645" t="s">
        <v>113</v>
      </c>
      <c r="C119" s="648">
        <v>14</v>
      </c>
      <c r="D119" s="857">
        <v>0</v>
      </c>
      <c r="E119" s="704">
        <f>C119*D119</f>
        <v>0</v>
      </c>
    </row>
    <row r="120" spans="1:5" ht="39.75" customHeight="1">
      <c r="A120" s="645" t="s">
        <v>1434</v>
      </c>
      <c r="B120" s="644" t="s">
        <v>1435</v>
      </c>
      <c r="C120" s="644"/>
      <c r="D120" s="855"/>
      <c r="E120" s="701"/>
    </row>
    <row r="121" spans="1:5" ht="16.5">
      <c r="A121" s="645"/>
      <c r="B121" s="645" t="s">
        <v>375</v>
      </c>
      <c r="C121" s="648">
        <v>6</v>
      </c>
      <c r="D121" s="857">
        <v>0</v>
      </c>
      <c r="E121" s="704">
        <f>C121*D121</f>
        <v>0</v>
      </c>
    </row>
    <row r="122" spans="1:5" ht="18.75" customHeight="1" thickBot="1">
      <c r="A122" s="645"/>
      <c r="B122" s="644"/>
      <c r="C122" s="644"/>
      <c r="D122" s="855"/>
      <c r="E122" s="701"/>
    </row>
    <row r="123" spans="1:5" ht="17.25" thickBot="1">
      <c r="A123" s="645"/>
      <c r="B123" s="652" t="s">
        <v>1436</v>
      </c>
      <c r="C123" s="653"/>
      <c r="D123" s="706"/>
      <c r="E123" s="707">
        <f>SUM(E100,E102,E104,E106,E108,E111,E113,E115,E117,E121)</f>
        <v>0</v>
      </c>
    </row>
    <row r="124" spans="1:5" ht="16.5">
      <c r="A124" s="645"/>
      <c r="B124" s="644"/>
      <c r="C124" s="644"/>
      <c r="D124" s="644"/>
      <c r="E124" s="644"/>
    </row>
    <row r="125" spans="1:5" ht="16.5">
      <c r="A125" s="643"/>
      <c r="B125" s="824" t="s">
        <v>1437</v>
      </c>
      <c r="C125" s="824"/>
      <c r="D125" s="824"/>
      <c r="E125" s="824"/>
    </row>
    <row r="126" spans="1:5" ht="12.75" customHeight="1">
      <c r="A126" s="645"/>
      <c r="B126" s="658"/>
      <c r="C126" s="644"/>
      <c r="D126" s="644"/>
      <c r="E126" s="644"/>
    </row>
    <row r="127" spans="1:5" ht="21.75" customHeight="1">
      <c r="A127" s="643" t="s">
        <v>1353</v>
      </c>
      <c r="B127" s="647" t="s">
        <v>1438</v>
      </c>
      <c r="C127" s="644"/>
      <c r="D127" s="818">
        <f>SUM(E35)</f>
        <v>0</v>
      </c>
      <c r="E127" s="818"/>
    </row>
    <row r="128" spans="1:5" ht="24" customHeight="1">
      <c r="A128" s="643" t="s">
        <v>1379</v>
      </c>
      <c r="B128" s="647" t="s">
        <v>201</v>
      </c>
      <c r="C128" s="644"/>
      <c r="D128" s="818">
        <f>SUM(E56)</f>
        <v>0</v>
      </c>
      <c r="E128" s="818"/>
    </row>
    <row r="129" spans="1:5" ht="16.5">
      <c r="A129" s="643" t="s">
        <v>1391</v>
      </c>
      <c r="B129" s="647" t="s">
        <v>1439</v>
      </c>
      <c r="C129" s="644"/>
      <c r="D129" s="818">
        <f>SUM(D94)</f>
        <v>0</v>
      </c>
      <c r="E129" s="818"/>
    </row>
    <row r="130" spans="1:5" ht="17.25" thickBot="1">
      <c r="A130" s="643" t="s">
        <v>1418</v>
      </c>
      <c r="B130" s="647" t="s">
        <v>1440</v>
      </c>
      <c r="C130" s="644"/>
      <c r="D130" s="819">
        <f>SUM(E123)</f>
        <v>0</v>
      </c>
      <c r="E130" s="819"/>
    </row>
    <row r="131" spans="1:5" ht="17.25" thickBot="1">
      <c r="A131" s="645"/>
      <c r="B131" s="659" t="s">
        <v>1441</v>
      </c>
      <c r="C131" s="660"/>
      <c r="D131" s="702"/>
      <c r="E131" s="703">
        <f>SUM(D127,D128,D129,D130)</f>
        <v>0</v>
      </c>
    </row>
  </sheetData>
  <sheetProtection algorithmName="SHA-512" hashValue="WRTDMsVvjIFNg1wlX+vPxaHttwB4NKPlLdo2SAnT+3fDWhZFLYdPfpl+rPXyo216VjGiX+qfh42HIs3R1JYzIA==" saltValue="1wzNLWKndBzIW47R2C+45w==" spinCount="100000" sheet="1" objects="1" scenarios="1"/>
  <mergeCells count="9">
    <mergeCell ref="D128:E128"/>
    <mergeCell ref="D129:E129"/>
    <mergeCell ref="D130:E130"/>
    <mergeCell ref="B1:E1"/>
    <mergeCell ref="B2:E2"/>
    <mergeCell ref="D94:E94"/>
    <mergeCell ref="B96:D96"/>
    <mergeCell ref="B125:E125"/>
    <mergeCell ref="D127:E127"/>
  </mergeCells>
  <pageMargins left="0.78740157480314965" right="0" top="0.39370078740157483" bottom="0.39370078740157483" header="0" footer="0"/>
  <pageSetup paperSize="9" scale="85" orientation="portrait" r:id="rId1"/>
  <headerFooter>
    <oddFooter>Page &amp;P</oddFooter>
  </headerFooter>
  <rowBreaks count="2" manualBreakCount="2">
    <brk id="66" max="4" man="1"/>
    <brk id="100" max="4"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32433-FC61-4740-AD2A-E2FA30D5BCEC}">
  <sheetPr>
    <tabColor rgb="FF00B0F0"/>
  </sheetPr>
  <dimension ref="A1:E197"/>
  <sheetViews>
    <sheetView view="pageBreakPreview" zoomScaleNormal="100" zoomScaleSheetLayoutView="100" zoomScalePageLayoutView="75" workbookViewId="0">
      <selection activeCell="I116" sqref="I116"/>
    </sheetView>
  </sheetViews>
  <sheetFormatPr defaultColWidth="9" defaultRowHeight="15"/>
  <cols>
    <col min="1" max="1" width="10.140625" style="369" customWidth="1"/>
    <col min="2" max="2" width="56.42578125" style="368" customWidth="1"/>
    <col min="3" max="3" width="10.140625" style="368" customWidth="1"/>
    <col min="4" max="4" width="11.5703125" style="368" customWidth="1"/>
    <col min="5" max="5" width="12.7109375" style="368" customWidth="1"/>
    <col min="6" max="8" width="9" style="368"/>
    <col min="9" max="9" width="9.140625" style="368" customWidth="1"/>
    <col min="10" max="256" width="9" style="368"/>
    <col min="257" max="257" width="10.140625" style="368" customWidth="1"/>
    <col min="258" max="258" width="56.42578125" style="368" customWidth="1"/>
    <col min="259" max="259" width="10.140625" style="368" customWidth="1"/>
    <col min="260" max="260" width="11.5703125" style="368" customWidth="1"/>
    <col min="261" max="261" width="12.7109375" style="368" customWidth="1"/>
    <col min="262" max="264" width="9" style="368"/>
    <col min="265" max="265" width="9.140625" style="368" customWidth="1"/>
    <col min="266" max="512" width="9" style="368"/>
    <col min="513" max="513" width="10.140625" style="368" customWidth="1"/>
    <col min="514" max="514" width="56.42578125" style="368" customWidth="1"/>
    <col min="515" max="515" width="10.140625" style="368" customWidth="1"/>
    <col min="516" max="516" width="11.5703125" style="368" customWidth="1"/>
    <col min="517" max="517" width="12.7109375" style="368" customWidth="1"/>
    <col min="518" max="520" width="9" style="368"/>
    <col min="521" max="521" width="9.140625" style="368" customWidth="1"/>
    <col min="522" max="768" width="9" style="368"/>
    <col min="769" max="769" width="10.140625" style="368" customWidth="1"/>
    <col min="770" max="770" width="56.42578125" style="368" customWidth="1"/>
    <col min="771" max="771" width="10.140625" style="368" customWidth="1"/>
    <col min="772" max="772" width="11.5703125" style="368" customWidth="1"/>
    <col min="773" max="773" width="12.7109375" style="368" customWidth="1"/>
    <col min="774" max="776" width="9" style="368"/>
    <col min="777" max="777" width="9.140625" style="368" customWidth="1"/>
    <col min="778" max="1024" width="9" style="368"/>
    <col min="1025" max="1025" width="10.140625" style="368" customWidth="1"/>
    <col min="1026" max="1026" width="56.42578125" style="368" customWidth="1"/>
    <col min="1027" max="1027" width="10.140625" style="368" customWidth="1"/>
    <col min="1028" max="1028" width="11.5703125" style="368" customWidth="1"/>
    <col min="1029" max="1029" width="12.7109375" style="368" customWidth="1"/>
    <col min="1030" max="1032" width="9" style="368"/>
    <col min="1033" max="1033" width="9.140625" style="368" customWidth="1"/>
    <col min="1034" max="1280" width="9" style="368"/>
    <col min="1281" max="1281" width="10.140625" style="368" customWidth="1"/>
    <col min="1282" max="1282" width="56.42578125" style="368" customWidth="1"/>
    <col min="1283" max="1283" width="10.140625" style="368" customWidth="1"/>
    <col min="1284" max="1284" width="11.5703125" style="368" customWidth="1"/>
    <col min="1285" max="1285" width="12.7109375" style="368" customWidth="1"/>
    <col min="1286" max="1288" width="9" style="368"/>
    <col min="1289" max="1289" width="9.140625" style="368" customWidth="1"/>
    <col min="1290" max="1536" width="9" style="368"/>
    <col min="1537" max="1537" width="10.140625" style="368" customWidth="1"/>
    <col min="1538" max="1538" width="56.42578125" style="368" customWidth="1"/>
    <col min="1539" max="1539" width="10.140625" style="368" customWidth="1"/>
    <col min="1540" max="1540" width="11.5703125" style="368" customWidth="1"/>
    <col min="1541" max="1541" width="12.7109375" style="368" customWidth="1"/>
    <col min="1542" max="1544" width="9" style="368"/>
    <col min="1545" max="1545" width="9.140625" style="368" customWidth="1"/>
    <col min="1546" max="1792" width="9" style="368"/>
    <col min="1793" max="1793" width="10.140625" style="368" customWidth="1"/>
    <col min="1794" max="1794" width="56.42578125" style="368" customWidth="1"/>
    <col min="1795" max="1795" width="10.140625" style="368" customWidth="1"/>
    <col min="1796" max="1796" width="11.5703125" style="368" customWidth="1"/>
    <col min="1797" max="1797" width="12.7109375" style="368" customWidth="1"/>
    <col min="1798" max="1800" width="9" style="368"/>
    <col min="1801" max="1801" width="9.140625" style="368" customWidth="1"/>
    <col min="1802" max="2048" width="9" style="368"/>
    <col min="2049" max="2049" width="10.140625" style="368" customWidth="1"/>
    <col min="2050" max="2050" width="56.42578125" style="368" customWidth="1"/>
    <col min="2051" max="2051" width="10.140625" style="368" customWidth="1"/>
    <col min="2052" max="2052" width="11.5703125" style="368" customWidth="1"/>
    <col min="2053" max="2053" width="12.7109375" style="368" customWidth="1"/>
    <col min="2054" max="2056" width="9" style="368"/>
    <col min="2057" max="2057" width="9.140625" style="368" customWidth="1"/>
    <col min="2058" max="2304" width="9" style="368"/>
    <col min="2305" max="2305" width="10.140625" style="368" customWidth="1"/>
    <col min="2306" max="2306" width="56.42578125" style="368" customWidth="1"/>
    <col min="2307" max="2307" width="10.140625" style="368" customWidth="1"/>
    <col min="2308" max="2308" width="11.5703125" style="368" customWidth="1"/>
    <col min="2309" max="2309" width="12.7109375" style="368" customWidth="1"/>
    <col min="2310" max="2312" width="9" style="368"/>
    <col min="2313" max="2313" width="9.140625" style="368" customWidth="1"/>
    <col min="2314" max="2560" width="9" style="368"/>
    <col min="2561" max="2561" width="10.140625" style="368" customWidth="1"/>
    <col min="2562" max="2562" width="56.42578125" style="368" customWidth="1"/>
    <col min="2563" max="2563" width="10.140625" style="368" customWidth="1"/>
    <col min="2564" max="2564" width="11.5703125" style="368" customWidth="1"/>
    <col min="2565" max="2565" width="12.7109375" style="368" customWidth="1"/>
    <col min="2566" max="2568" width="9" style="368"/>
    <col min="2569" max="2569" width="9.140625" style="368" customWidth="1"/>
    <col min="2570" max="2816" width="9" style="368"/>
    <col min="2817" max="2817" width="10.140625" style="368" customWidth="1"/>
    <col min="2818" max="2818" width="56.42578125" style="368" customWidth="1"/>
    <col min="2819" max="2819" width="10.140625" style="368" customWidth="1"/>
    <col min="2820" max="2820" width="11.5703125" style="368" customWidth="1"/>
    <col min="2821" max="2821" width="12.7109375" style="368" customWidth="1"/>
    <col min="2822" max="2824" width="9" style="368"/>
    <col min="2825" max="2825" width="9.140625" style="368" customWidth="1"/>
    <col min="2826" max="3072" width="9" style="368"/>
    <col min="3073" max="3073" width="10.140625" style="368" customWidth="1"/>
    <col min="3074" max="3074" width="56.42578125" style="368" customWidth="1"/>
    <col min="3075" max="3075" width="10.140625" style="368" customWidth="1"/>
    <col min="3076" max="3076" width="11.5703125" style="368" customWidth="1"/>
    <col min="3077" max="3077" width="12.7109375" style="368" customWidth="1"/>
    <col min="3078" max="3080" width="9" style="368"/>
    <col min="3081" max="3081" width="9.140625" style="368" customWidth="1"/>
    <col min="3082" max="3328" width="9" style="368"/>
    <col min="3329" max="3329" width="10.140625" style="368" customWidth="1"/>
    <col min="3330" max="3330" width="56.42578125" style="368" customWidth="1"/>
    <col min="3331" max="3331" width="10.140625" style="368" customWidth="1"/>
    <col min="3332" max="3332" width="11.5703125" style="368" customWidth="1"/>
    <col min="3333" max="3333" width="12.7109375" style="368" customWidth="1"/>
    <col min="3334" max="3336" width="9" style="368"/>
    <col min="3337" max="3337" width="9.140625" style="368" customWidth="1"/>
    <col min="3338" max="3584" width="9" style="368"/>
    <col min="3585" max="3585" width="10.140625" style="368" customWidth="1"/>
    <col min="3586" max="3586" width="56.42578125" style="368" customWidth="1"/>
    <col min="3587" max="3587" width="10.140625" style="368" customWidth="1"/>
    <col min="3588" max="3588" width="11.5703125" style="368" customWidth="1"/>
    <col min="3589" max="3589" width="12.7109375" style="368" customWidth="1"/>
    <col min="3590" max="3592" width="9" style="368"/>
    <col min="3593" max="3593" width="9.140625" style="368" customWidth="1"/>
    <col min="3594" max="3840" width="9" style="368"/>
    <col min="3841" max="3841" width="10.140625" style="368" customWidth="1"/>
    <col min="3842" max="3842" width="56.42578125" style="368" customWidth="1"/>
    <col min="3843" max="3843" width="10.140625" style="368" customWidth="1"/>
    <col min="3844" max="3844" width="11.5703125" style="368" customWidth="1"/>
    <col min="3845" max="3845" width="12.7109375" style="368" customWidth="1"/>
    <col min="3846" max="3848" width="9" style="368"/>
    <col min="3849" max="3849" width="9.140625" style="368" customWidth="1"/>
    <col min="3850" max="4096" width="9" style="368"/>
    <col min="4097" max="4097" width="10.140625" style="368" customWidth="1"/>
    <col min="4098" max="4098" width="56.42578125" style="368" customWidth="1"/>
    <col min="4099" max="4099" width="10.140625" style="368" customWidth="1"/>
    <col min="4100" max="4100" width="11.5703125" style="368" customWidth="1"/>
    <col min="4101" max="4101" width="12.7109375" style="368" customWidth="1"/>
    <col min="4102" max="4104" width="9" style="368"/>
    <col min="4105" max="4105" width="9.140625" style="368" customWidth="1"/>
    <col min="4106" max="4352" width="9" style="368"/>
    <col min="4353" max="4353" width="10.140625" style="368" customWidth="1"/>
    <col min="4354" max="4354" width="56.42578125" style="368" customWidth="1"/>
    <col min="4355" max="4355" width="10.140625" style="368" customWidth="1"/>
    <col min="4356" max="4356" width="11.5703125" style="368" customWidth="1"/>
    <col min="4357" max="4357" width="12.7109375" style="368" customWidth="1"/>
    <col min="4358" max="4360" width="9" style="368"/>
    <col min="4361" max="4361" width="9.140625" style="368" customWidth="1"/>
    <col min="4362" max="4608" width="9" style="368"/>
    <col min="4609" max="4609" width="10.140625" style="368" customWidth="1"/>
    <col min="4610" max="4610" width="56.42578125" style="368" customWidth="1"/>
    <col min="4611" max="4611" width="10.140625" style="368" customWidth="1"/>
    <col min="4612" max="4612" width="11.5703125" style="368" customWidth="1"/>
    <col min="4613" max="4613" width="12.7109375" style="368" customWidth="1"/>
    <col min="4614" max="4616" width="9" style="368"/>
    <col min="4617" max="4617" width="9.140625" style="368" customWidth="1"/>
    <col min="4618" max="4864" width="9" style="368"/>
    <col min="4865" max="4865" width="10.140625" style="368" customWidth="1"/>
    <col min="4866" max="4866" width="56.42578125" style="368" customWidth="1"/>
    <col min="4867" max="4867" width="10.140625" style="368" customWidth="1"/>
    <col min="4868" max="4868" width="11.5703125" style="368" customWidth="1"/>
    <col min="4869" max="4869" width="12.7109375" style="368" customWidth="1"/>
    <col min="4870" max="4872" width="9" style="368"/>
    <col min="4873" max="4873" width="9.140625" style="368" customWidth="1"/>
    <col min="4874" max="5120" width="9" style="368"/>
    <col min="5121" max="5121" width="10.140625" style="368" customWidth="1"/>
    <col min="5122" max="5122" width="56.42578125" style="368" customWidth="1"/>
    <col min="5123" max="5123" width="10.140625" style="368" customWidth="1"/>
    <col min="5124" max="5124" width="11.5703125" style="368" customWidth="1"/>
    <col min="5125" max="5125" width="12.7109375" style="368" customWidth="1"/>
    <col min="5126" max="5128" width="9" style="368"/>
    <col min="5129" max="5129" width="9.140625" style="368" customWidth="1"/>
    <col min="5130" max="5376" width="9" style="368"/>
    <col min="5377" max="5377" width="10.140625" style="368" customWidth="1"/>
    <col min="5378" max="5378" width="56.42578125" style="368" customWidth="1"/>
    <col min="5379" max="5379" width="10.140625" style="368" customWidth="1"/>
    <col min="5380" max="5380" width="11.5703125" style="368" customWidth="1"/>
    <col min="5381" max="5381" width="12.7109375" style="368" customWidth="1"/>
    <col min="5382" max="5384" width="9" style="368"/>
    <col min="5385" max="5385" width="9.140625" style="368" customWidth="1"/>
    <col min="5386" max="5632" width="9" style="368"/>
    <col min="5633" max="5633" width="10.140625" style="368" customWidth="1"/>
    <col min="5634" max="5634" width="56.42578125" style="368" customWidth="1"/>
    <col min="5635" max="5635" width="10.140625" style="368" customWidth="1"/>
    <col min="5636" max="5636" width="11.5703125" style="368" customWidth="1"/>
    <col min="5637" max="5637" width="12.7109375" style="368" customWidth="1"/>
    <col min="5638" max="5640" width="9" style="368"/>
    <col min="5641" max="5641" width="9.140625" style="368" customWidth="1"/>
    <col min="5642" max="5888" width="9" style="368"/>
    <col min="5889" max="5889" width="10.140625" style="368" customWidth="1"/>
    <col min="5890" max="5890" width="56.42578125" style="368" customWidth="1"/>
    <col min="5891" max="5891" width="10.140625" style="368" customWidth="1"/>
    <col min="5892" max="5892" width="11.5703125" style="368" customWidth="1"/>
    <col min="5893" max="5893" width="12.7109375" style="368" customWidth="1"/>
    <col min="5894" max="5896" width="9" style="368"/>
    <col min="5897" max="5897" width="9.140625" style="368" customWidth="1"/>
    <col min="5898" max="6144" width="9" style="368"/>
    <col min="6145" max="6145" width="10.140625" style="368" customWidth="1"/>
    <col min="6146" max="6146" width="56.42578125" style="368" customWidth="1"/>
    <col min="6147" max="6147" width="10.140625" style="368" customWidth="1"/>
    <col min="6148" max="6148" width="11.5703125" style="368" customWidth="1"/>
    <col min="6149" max="6149" width="12.7109375" style="368" customWidth="1"/>
    <col min="6150" max="6152" width="9" style="368"/>
    <col min="6153" max="6153" width="9.140625" style="368" customWidth="1"/>
    <col min="6154" max="6400" width="9" style="368"/>
    <col min="6401" max="6401" width="10.140625" style="368" customWidth="1"/>
    <col min="6402" max="6402" width="56.42578125" style="368" customWidth="1"/>
    <col min="6403" max="6403" width="10.140625" style="368" customWidth="1"/>
    <col min="6404" max="6404" width="11.5703125" style="368" customWidth="1"/>
    <col min="6405" max="6405" width="12.7109375" style="368" customWidth="1"/>
    <col min="6406" max="6408" width="9" style="368"/>
    <col min="6409" max="6409" width="9.140625" style="368" customWidth="1"/>
    <col min="6410" max="6656" width="9" style="368"/>
    <col min="6657" max="6657" width="10.140625" style="368" customWidth="1"/>
    <col min="6658" max="6658" width="56.42578125" style="368" customWidth="1"/>
    <col min="6659" max="6659" width="10.140625" style="368" customWidth="1"/>
    <col min="6660" max="6660" width="11.5703125" style="368" customWidth="1"/>
    <col min="6661" max="6661" width="12.7109375" style="368" customWidth="1"/>
    <col min="6662" max="6664" width="9" style="368"/>
    <col min="6665" max="6665" width="9.140625" style="368" customWidth="1"/>
    <col min="6666" max="6912" width="9" style="368"/>
    <col min="6913" max="6913" width="10.140625" style="368" customWidth="1"/>
    <col min="6914" max="6914" width="56.42578125" style="368" customWidth="1"/>
    <col min="6915" max="6915" width="10.140625" style="368" customWidth="1"/>
    <col min="6916" max="6916" width="11.5703125" style="368" customWidth="1"/>
    <col min="6917" max="6917" width="12.7109375" style="368" customWidth="1"/>
    <col min="6918" max="6920" width="9" style="368"/>
    <col min="6921" max="6921" width="9.140625" style="368" customWidth="1"/>
    <col min="6922" max="7168" width="9" style="368"/>
    <col min="7169" max="7169" width="10.140625" style="368" customWidth="1"/>
    <col min="7170" max="7170" width="56.42578125" style="368" customWidth="1"/>
    <col min="7171" max="7171" width="10.140625" style="368" customWidth="1"/>
    <col min="7172" max="7172" width="11.5703125" style="368" customWidth="1"/>
    <col min="7173" max="7173" width="12.7109375" style="368" customWidth="1"/>
    <col min="7174" max="7176" width="9" style="368"/>
    <col min="7177" max="7177" width="9.140625" style="368" customWidth="1"/>
    <col min="7178" max="7424" width="9" style="368"/>
    <col min="7425" max="7425" width="10.140625" style="368" customWidth="1"/>
    <col min="7426" max="7426" width="56.42578125" style="368" customWidth="1"/>
    <col min="7427" max="7427" width="10.140625" style="368" customWidth="1"/>
    <col min="7428" max="7428" width="11.5703125" style="368" customWidth="1"/>
    <col min="7429" max="7429" width="12.7109375" style="368" customWidth="1"/>
    <col min="7430" max="7432" width="9" style="368"/>
    <col min="7433" max="7433" width="9.140625" style="368" customWidth="1"/>
    <col min="7434" max="7680" width="9" style="368"/>
    <col min="7681" max="7681" width="10.140625" style="368" customWidth="1"/>
    <col min="7682" max="7682" width="56.42578125" style="368" customWidth="1"/>
    <col min="7683" max="7683" width="10.140625" style="368" customWidth="1"/>
    <col min="7684" max="7684" width="11.5703125" style="368" customWidth="1"/>
    <col min="7685" max="7685" width="12.7109375" style="368" customWidth="1"/>
    <col min="7686" max="7688" width="9" style="368"/>
    <col min="7689" max="7689" width="9.140625" style="368" customWidth="1"/>
    <col min="7690" max="7936" width="9" style="368"/>
    <col min="7937" max="7937" width="10.140625" style="368" customWidth="1"/>
    <col min="7938" max="7938" width="56.42578125" style="368" customWidth="1"/>
    <col min="7939" max="7939" width="10.140625" style="368" customWidth="1"/>
    <col min="7940" max="7940" width="11.5703125" style="368" customWidth="1"/>
    <col min="7941" max="7941" width="12.7109375" style="368" customWidth="1"/>
    <col min="7942" max="7944" width="9" style="368"/>
    <col min="7945" max="7945" width="9.140625" style="368" customWidth="1"/>
    <col min="7946" max="8192" width="9" style="368"/>
    <col min="8193" max="8193" width="10.140625" style="368" customWidth="1"/>
    <col min="8194" max="8194" width="56.42578125" style="368" customWidth="1"/>
    <col min="8195" max="8195" width="10.140625" style="368" customWidth="1"/>
    <col min="8196" max="8196" width="11.5703125" style="368" customWidth="1"/>
    <col min="8197" max="8197" width="12.7109375" style="368" customWidth="1"/>
    <col min="8198" max="8200" width="9" style="368"/>
    <col min="8201" max="8201" width="9.140625" style="368" customWidth="1"/>
    <col min="8202" max="8448" width="9" style="368"/>
    <col min="8449" max="8449" width="10.140625" style="368" customWidth="1"/>
    <col min="8450" max="8450" width="56.42578125" style="368" customWidth="1"/>
    <col min="8451" max="8451" width="10.140625" style="368" customWidth="1"/>
    <col min="8452" max="8452" width="11.5703125" style="368" customWidth="1"/>
    <col min="8453" max="8453" width="12.7109375" style="368" customWidth="1"/>
    <col min="8454" max="8456" width="9" style="368"/>
    <col min="8457" max="8457" width="9.140625" style="368" customWidth="1"/>
    <col min="8458" max="8704" width="9" style="368"/>
    <col min="8705" max="8705" width="10.140625" style="368" customWidth="1"/>
    <col min="8706" max="8706" width="56.42578125" style="368" customWidth="1"/>
    <col min="8707" max="8707" width="10.140625" style="368" customWidth="1"/>
    <col min="8708" max="8708" width="11.5703125" style="368" customWidth="1"/>
    <col min="8709" max="8709" width="12.7109375" style="368" customWidth="1"/>
    <col min="8710" max="8712" width="9" style="368"/>
    <col min="8713" max="8713" width="9.140625" style="368" customWidth="1"/>
    <col min="8714" max="8960" width="9" style="368"/>
    <col min="8961" max="8961" width="10.140625" style="368" customWidth="1"/>
    <col min="8962" max="8962" width="56.42578125" style="368" customWidth="1"/>
    <col min="8963" max="8963" width="10.140625" style="368" customWidth="1"/>
    <col min="8964" max="8964" width="11.5703125" style="368" customWidth="1"/>
    <col min="8965" max="8965" width="12.7109375" style="368" customWidth="1"/>
    <col min="8966" max="8968" width="9" style="368"/>
    <col min="8969" max="8969" width="9.140625" style="368" customWidth="1"/>
    <col min="8970" max="9216" width="9" style="368"/>
    <col min="9217" max="9217" width="10.140625" style="368" customWidth="1"/>
    <col min="9218" max="9218" width="56.42578125" style="368" customWidth="1"/>
    <col min="9219" max="9219" width="10.140625" style="368" customWidth="1"/>
    <col min="9220" max="9220" width="11.5703125" style="368" customWidth="1"/>
    <col min="9221" max="9221" width="12.7109375" style="368" customWidth="1"/>
    <col min="9222" max="9224" width="9" style="368"/>
    <col min="9225" max="9225" width="9.140625" style="368" customWidth="1"/>
    <col min="9226" max="9472" width="9" style="368"/>
    <col min="9473" max="9473" width="10.140625" style="368" customWidth="1"/>
    <col min="9474" max="9474" width="56.42578125" style="368" customWidth="1"/>
    <col min="9475" max="9475" width="10.140625" style="368" customWidth="1"/>
    <col min="9476" max="9476" width="11.5703125" style="368" customWidth="1"/>
    <col min="9477" max="9477" width="12.7109375" style="368" customWidth="1"/>
    <col min="9478" max="9480" width="9" style="368"/>
    <col min="9481" max="9481" width="9.140625" style="368" customWidth="1"/>
    <col min="9482" max="9728" width="9" style="368"/>
    <col min="9729" max="9729" width="10.140625" style="368" customWidth="1"/>
    <col min="9730" max="9730" width="56.42578125" style="368" customWidth="1"/>
    <col min="9731" max="9731" width="10.140625" style="368" customWidth="1"/>
    <col min="9732" max="9732" width="11.5703125" style="368" customWidth="1"/>
    <col min="9733" max="9733" width="12.7109375" style="368" customWidth="1"/>
    <col min="9734" max="9736" width="9" style="368"/>
    <col min="9737" max="9737" width="9.140625" style="368" customWidth="1"/>
    <col min="9738" max="9984" width="9" style="368"/>
    <col min="9985" max="9985" width="10.140625" style="368" customWidth="1"/>
    <col min="9986" max="9986" width="56.42578125" style="368" customWidth="1"/>
    <col min="9987" max="9987" width="10.140625" style="368" customWidth="1"/>
    <col min="9988" max="9988" width="11.5703125" style="368" customWidth="1"/>
    <col min="9989" max="9989" width="12.7109375" style="368" customWidth="1"/>
    <col min="9990" max="9992" width="9" style="368"/>
    <col min="9993" max="9993" width="9.140625" style="368" customWidth="1"/>
    <col min="9994" max="10240" width="9" style="368"/>
    <col min="10241" max="10241" width="10.140625" style="368" customWidth="1"/>
    <col min="10242" max="10242" width="56.42578125" style="368" customWidth="1"/>
    <col min="10243" max="10243" width="10.140625" style="368" customWidth="1"/>
    <col min="10244" max="10244" width="11.5703125" style="368" customWidth="1"/>
    <col min="10245" max="10245" width="12.7109375" style="368" customWidth="1"/>
    <col min="10246" max="10248" width="9" style="368"/>
    <col min="10249" max="10249" width="9.140625" style="368" customWidth="1"/>
    <col min="10250" max="10496" width="9" style="368"/>
    <col min="10497" max="10497" width="10.140625" style="368" customWidth="1"/>
    <col min="10498" max="10498" width="56.42578125" style="368" customWidth="1"/>
    <col min="10499" max="10499" width="10.140625" style="368" customWidth="1"/>
    <col min="10500" max="10500" width="11.5703125" style="368" customWidth="1"/>
    <col min="10501" max="10501" width="12.7109375" style="368" customWidth="1"/>
    <col min="10502" max="10504" width="9" style="368"/>
    <col min="10505" max="10505" width="9.140625" style="368" customWidth="1"/>
    <col min="10506" max="10752" width="9" style="368"/>
    <col min="10753" max="10753" width="10.140625" style="368" customWidth="1"/>
    <col min="10754" max="10754" width="56.42578125" style="368" customWidth="1"/>
    <col min="10755" max="10755" width="10.140625" style="368" customWidth="1"/>
    <col min="10756" max="10756" width="11.5703125" style="368" customWidth="1"/>
    <col min="10757" max="10757" width="12.7109375" style="368" customWidth="1"/>
    <col min="10758" max="10760" width="9" style="368"/>
    <col min="10761" max="10761" width="9.140625" style="368" customWidth="1"/>
    <col min="10762" max="11008" width="9" style="368"/>
    <col min="11009" max="11009" width="10.140625" style="368" customWidth="1"/>
    <col min="11010" max="11010" width="56.42578125" style="368" customWidth="1"/>
    <col min="11011" max="11011" width="10.140625" style="368" customWidth="1"/>
    <col min="11012" max="11012" width="11.5703125" style="368" customWidth="1"/>
    <col min="11013" max="11013" width="12.7109375" style="368" customWidth="1"/>
    <col min="11014" max="11016" width="9" style="368"/>
    <col min="11017" max="11017" width="9.140625" style="368" customWidth="1"/>
    <col min="11018" max="11264" width="9" style="368"/>
    <col min="11265" max="11265" width="10.140625" style="368" customWidth="1"/>
    <col min="11266" max="11266" width="56.42578125" style="368" customWidth="1"/>
    <col min="11267" max="11267" width="10.140625" style="368" customWidth="1"/>
    <col min="11268" max="11268" width="11.5703125" style="368" customWidth="1"/>
    <col min="11269" max="11269" width="12.7109375" style="368" customWidth="1"/>
    <col min="11270" max="11272" width="9" style="368"/>
    <col min="11273" max="11273" width="9.140625" style="368" customWidth="1"/>
    <col min="11274" max="11520" width="9" style="368"/>
    <col min="11521" max="11521" width="10.140625" style="368" customWidth="1"/>
    <col min="11522" max="11522" width="56.42578125" style="368" customWidth="1"/>
    <col min="11523" max="11523" width="10.140625" style="368" customWidth="1"/>
    <col min="11524" max="11524" width="11.5703125" style="368" customWidth="1"/>
    <col min="11525" max="11525" width="12.7109375" style="368" customWidth="1"/>
    <col min="11526" max="11528" width="9" style="368"/>
    <col min="11529" max="11529" width="9.140625" style="368" customWidth="1"/>
    <col min="11530" max="11776" width="9" style="368"/>
    <col min="11777" max="11777" width="10.140625" style="368" customWidth="1"/>
    <col min="11778" max="11778" width="56.42578125" style="368" customWidth="1"/>
    <col min="11779" max="11779" width="10.140625" style="368" customWidth="1"/>
    <col min="11780" max="11780" width="11.5703125" style="368" customWidth="1"/>
    <col min="11781" max="11781" width="12.7109375" style="368" customWidth="1"/>
    <col min="11782" max="11784" width="9" style="368"/>
    <col min="11785" max="11785" width="9.140625" style="368" customWidth="1"/>
    <col min="11786" max="12032" width="9" style="368"/>
    <col min="12033" max="12033" width="10.140625" style="368" customWidth="1"/>
    <col min="12034" max="12034" width="56.42578125" style="368" customWidth="1"/>
    <col min="12035" max="12035" width="10.140625" style="368" customWidth="1"/>
    <col min="12036" max="12036" width="11.5703125" style="368" customWidth="1"/>
    <col min="12037" max="12037" width="12.7109375" style="368" customWidth="1"/>
    <col min="12038" max="12040" width="9" style="368"/>
    <col min="12041" max="12041" width="9.140625" style="368" customWidth="1"/>
    <col min="12042" max="12288" width="9" style="368"/>
    <col min="12289" max="12289" width="10.140625" style="368" customWidth="1"/>
    <col min="12290" max="12290" width="56.42578125" style="368" customWidth="1"/>
    <col min="12291" max="12291" width="10.140625" style="368" customWidth="1"/>
    <col min="12292" max="12292" width="11.5703125" style="368" customWidth="1"/>
    <col min="12293" max="12293" width="12.7109375" style="368" customWidth="1"/>
    <col min="12294" max="12296" width="9" style="368"/>
    <col min="12297" max="12297" width="9.140625" style="368" customWidth="1"/>
    <col min="12298" max="12544" width="9" style="368"/>
    <col min="12545" max="12545" width="10.140625" style="368" customWidth="1"/>
    <col min="12546" max="12546" width="56.42578125" style="368" customWidth="1"/>
    <col min="12547" max="12547" width="10.140625" style="368" customWidth="1"/>
    <col min="12548" max="12548" width="11.5703125" style="368" customWidth="1"/>
    <col min="12549" max="12549" width="12.7109375" style="368" customWidth="1"/>
    <col min="12550" max="12552" width="9" style="368"/>
    <col min="12553" max="12553" width="9.140625" style="368" customWidth="1"/>
    <col min="12554" max="12800" width="9" style="368"/>
    <col min="12801" max="12801" width="10.140625" style="368" customWidth="1"/>
    <col min="12802" max="12802" width="56.42578125" style="368" customWidth="1"/>
    <col min="12803" max="12803" width="10.140625" style="368" customWidth="1"/>
    <col min="12804" max="12804" width="11.5703125" style="368" customWidth="1"/>
    <col min="12805" max="12805" width="12.7109375" style="368" customWidth="1"/>
    <col min="12806" max="12808" width="9" style="368"/>
    <col min="12809" max="12809" width="9.140625" style="368" customWidth="1"/>
    <col min="12810" max="13056" width="9" style="368"/>
    <col min="13057" max="13057" width="10.140625" style="368" customWidth="1"/>
    <col min="13058" max="13058" width="56.42578125" style="368" customWidth="1"/>
    <col min="13059" max="13059" width="10.140625" style="368" customWidth="1"/>
    <col min="13060" max="13060" width="11.5703125" style="368" customWidth="1"/>
    <col min="13061" max="13061" width="12.7109375" style="368" customWidth="1"/>
    <col min="13062" max="13064" width="9" style="368"/>
    <col min="13065" max="13065" width="9.140625" style="368" customWidth="1"/>
    <col min="13066" max="13312" width="9" style="368"/>
    <col min="13313" max="13313" width="10.140625" style="368" customWidth="1"/>
    <col min="13314" max="13314" width="56.42578125" style="368" customWidth="1"/>
    <col min="13315" max="13315" width="10.140625" style="368" customWidth="1"/>
    <col min="13316" max="13316" width="11.5703125" style="368" customWidth="1"/>
    <col min="13317" max="13317" width="12.7109375" style="368" customWidth="1"/>
    <col min="13318" max="13320" width="9" style="368"/>
    <col min="13321" max="13321" width="9.140625" style="368" customWidth="1"/>
    <col min="13322" max="13568" width="9" style="368"/>
    <col min="13569" max="13569" width="10.140625" style="368" customWidth="1"/>
    <col min="13570" max="13570" width="56.42578125" style="368" customWidth="1"/>
    <col min="13571" max="13571" width="10.140625" style="368" customWidth="1"/>
    <col min="13572" max="13572" width="11.5703125" style="368" customWidth="1"/>
    <col min="13573" max="13573" width="12.7109375" style="368" customWidth="1"/>
    <col min="13574" max="13576" width="9" style="368"/>
    <col min="13577" max="13577" width="9.140625" style="368" customWidth="1"/>
    <col min="13578" max="13824" width="9" style="368"/>
    <col min="13825" max="13825" width="10.140625" style="368" customWidth="1"/>
    <col min="13826" max="13826" width="56.42578125" style="368" customWidth="1"/>
    <col min="13827" max="13827" width="10.140625" style="368" customWidth="1"/>
    <col min="13828" max="13828" width="11.5703125" style="368" customWidth="1"/>
    <col min="13829" max="13829" width="12.7109375" style="368" customWidth="1"/>
    <col min="13830" max="13832" width="9" style="368"/>
    <col min="13833" max="13833" width="9.140625" style="368" customWidth="1"/>
    <col min="13834" max="14080" width="9" style="368"/>
    <col min="14081" max="14081" width="10.140625" style="368" customWidth="1"/>
    <col min="14082" max="14082" width="56.42578125" style="368" customWidth="1"/>
    <col min="14083" max="14083" width="10.140625" style="368" customWidth="1"/>
    <col min="14084" max="14084" width="11.5703125" style="368" customWidth="1"/>
    <col min="14085" max="14085" width="12.7109375" style="368" customWidth="1"/>
    <col min="14086" max="14088" width="9" style="368"/>
    <col min="14089" max="14089" width="9.140625" style="368" customWidth="1"/>
    <col min="14090" max="14336" width="9" style="368"/>
    <col min="14337" max="14337" width="10.140625" style="368" customWidth="1"/>
    <col min="14338" max="14338" width="56.42578125" style="368" customWidth="1"/>
    <col min="14339" max="14339" width="10.140625" style="368" customWidth="1"/>
    <col min="14340" max="14340" width="11.5703125" style="368" customWidth="1"/>
    <col min="14341" max="14341" width="12.7109375" style="368" customWidth="1"/>
    <col min="14342" max="14344" width="9" style="368"/>
    <col min="14345" max="14345" width="9.140625" style="368" customWidth="1"/>
    <col min="14346" max="14592" width="9" style="368"/>
    <col min="14593" max="14593" width="10.140625" style="368" customWidth="1"/>
    <col min="14594" max="14594" width="56.42578125" style="368" customWidth="1"/>
    <col min="14595" max="14595" width="10.140625" style="368" customWidth="1"/>
    <col min="14596" max="14596" width="11.5703125" style="368" customWidth="1"/>
    <col min="14597" max="14597" width="12.7109375" style="368" customWidth="1"/>
    <col min="14598" max="14600" width="9" style="368"/>
    <col min="14601" max="14601" width="9.140625" style="368" customWidth="1"/>
    <col min="14602" max="14848" width="9" style="368"/>
    <col min="14849" max="14849" width="10.140625" style="368" customWidth="1"/>
    <col min="14850" max="14850" width="56.42578125" style="368" customWidth="1"/>
    <col min="14851" max="14851" width="10.140625" style="368" customWidth="1"/>
    <col min="14852" max="14852" width="11.5703125" style="368" customWidth="1"/>
    <col min="14853" max="14853" width="12.7109375" style="368" customWidth="1"/>
    <col min="14854" max="14856" width="9" style="368"/>
    <col min="14857" max="14857" width="9.140625" style="368" customWidth="1"/>
    <col min="14858" max="15104" width="9" style="368"/>
    <col min="15105" max="15105" width="10.140625" style="368" customWidth="1"/>
    <col min="15106" max="15106" width="56.42578125" style="368" customWidth="1"/>
    <col min="15107" max="15107" width="10.140625" style="368" customWidth="1"/>
    <col min="15108" max="15108" width="11.5703125" style="368" customWidth="1"/>
    <col min="15109" max="15109" width="12.7109375" style="368" customWidth="1"/>
    <col min="15110" max="15112" width="9" style="368"/>
    <col min="15113" max="15113" width="9.140625" style="368" customWidth="1"/>
    <col min="15114" max="15360" width="9" style="368"/>
    <col min="15361" max="15361" width="10.140625" style="368" customWidth="1"/>
    <col min="15362" max="15362" width="56.42578125" style="368" customWidth="1"/>
    <col min="15363" max="15363" width="10.140625" style="368" customWidth="1"/>
    <col min="15364" max="15364" width="11.5703125" style="368" customWidth="1"/>
    <col min="15365" max="15365" width="12.7109375" style="368" customWidth="1"/>
    <col min="15366" max="15368" width="9" style="368"/>
    <col min="15369" max="15369" width="9.140625" style="368" customWidth="1"/>
    <col min="15370" max="15616" width="9" style="368"/>
    <col min="15617" max="15617" width="10.140625" style="368" customWidth="1"/>
    <col min="15618" max="15618" width="56.42578125" style="368" customWidth="1"/>
    <col min="15619" max="15619" width="10.140625" style="368" customWidth="1"/>
    <col min="15620" max="15620" width="11.5703125" style="368" customWidth="1"/>
    <col min="15621" max="15621" width="12.7109375" style="368" customWidth="1"/>
    <col min="15622" max="15624" width="9" style="368"/>
    <col min="15625" max="15625" width="9.140625" style="368" customWidth="1"/>
    <col min="15626" max="15872" width="9" style="368"/>
    <col min="15873" max="15873" width="10.140625" style="368" customWidth="1"/>
    <col min="15874" max="15874" width="56.42578125" style="368" customWidth="1"/>
    <col min="15875" max="15875" width="10.140625" style="368" customWidth="1"/>
    <col min="15876" max="15876" width="11.5703125" style="368" customWidth="1"/>
    <col min="15877" max="15877" width="12.7109375" style="368" customWidth="1"/>
    <col min="15878" max="15880" width="9" style="368"/>
    <col min="15881" max="15881" width="9.140625" style="368" customWidth="1"/>
    <col min="15882" max="16128" width="9" style="368"/>
    <col min="16129" max="16129" width="10.140625" style="368" customWidth="1"/>
    <col min="16130" max="16130" width="56.42578125" style="368" customWidth="1"/>
    <col min="16131" max="16131" width="10.140625" style="368" customWidth="1"/>
    <col min="16132" max="16132" width="11.5703125" style="368" customWidth="1"/>
    <col min="16133" max="16133" width="12.7109375" style="368" customWidth="1"/>
    <col min="16134" max="16136" width="9" style="368"/>
    <col min="16137" max="16137" width="9.140625" style="368" customWidth="1"/>
    <col min="16138" max="16384" width="9" style="368"/>
  </cols>
  <sheetData>
    <row r="1" spans="1:5" ht="17.25" customHeight="1">
      <c r="A1" s="661"/>
      <c r="B1" s="825" t="s">
        <v>1349</v>
      </c>
      <c r="C1" s="825"/>
      <c r="D1" s="825"/>
      <c r="E1" s="825"/>
    </row>
    <row r="2" spans="1:5" ht="29.25" customHeight="1">
      <c r="A2" s="662" t="s">
        <v>413</v>
      </c>
      <c r="B2" s="826" t="s">
        <v>1442</v>
      </c>
      <c r="C2" s="826"/>
      <c r="D2" s="826"/>
      <c r="E2" s="826"/>
    </row>
    <row r="3" spans="1:5" ht="15.75" customHeight="1">
      <c r="A3" s="661"/>
      <c r="B3" s="663"/>
      <c r="C3" s="661" t="s">
        <v>1319</v>
      </c>
      <c r="D3" s="664" t="s">
        <v>1351</v>
      </c>
      <c r="E3" s="661" t="s">
        <v>1352</v>
      </c>
    </row>
    <row r="4" spans="1:5" ht="15.75">
      <c r="A4" s="662" t="s">
        <v>1443</v>
      </c>
      <c r="B4" s="665" t="s">
        <v>1354</v>
      </c>
      <c r="C4" s="666"/>
      <c r="D4" s="666"/>
      <c r="E4" s="666"/>
    </row>
    <row r="5" spans="1:5" ht="11.25" customHeight="1">
      <c r="A5" s="662"/>
      <c r="B5" s="665"/>
      <c r="C5" s="666"/>
      <c r="D5" s="666"/>
      <c r="E5" s="666"/>
    </row>
    <row r="6" spans="1:5" ht="37.5" customHeight="1">
      <c r="A6" s="645" t="s">
        <v>1444</v>
      </c>
      <c r="B6" s="644" t="s">
        <v>2393</v>
      </c>
      <c r="C6" s="644"/>
      <c r="D6" s="862"/>
      <c r="E6" s="644"/>
    </row>
    <row r="7" spans="1:5" ht="16.5">
      <c r="A7" s="645"/>
      <c r="B7" s="645" t="s">
        <v>116</v>
      </c>
      <c r="C7" s="648">
        <v>396</v>
      </c>
      <c r="D7" s="857">
        <v>0</v>
      </c>
      <c r="E7" s="704">
        <f>C7*D7</f>
        <v>0</v>
      </c>
    </row>
    <row r="8" spans="1:5" ht="57" customHeight="1">
      <c r="A8" s="645" t="s">
        <v>1445</v>
      </c>
      <c r="B8" s="644" t="s">
        <v>2394</v>
      </c>
      <c r="C8" s="644"/>
      <c r="D8" s="855"/>
      <c r="E8" s="701"/>
    </row>
    <row r="9" spans="1:5" ht="16.5">
      <c r="A9" s="645"/>
      <c r="B9" s="645" t="s">
        <v>375</v>
      </c>
      <c r="C9" s="648">
        <v>42</v>
      </c>
      <c r="D9" s="857">
        <v>0</v>
      </c>
      <c r="E9" s="704">
        <f>C9*D9</f>
        <v>0</v>
      </c>
    </row>
    <row r="10" spans="1:5" ht="33" customHeight="1">
      <c r="A10" s="645" t="s">
        <v>1446</v>
      </c>
      <c r="B10" s="644" t="s">
        <v>1447</v>
      </c>
      <c r="C10" s="644"/>
      <c r="D10" s="855"/>
      <c r="E10" s="701"/>
    </row>
    <row r="11" spans="1:5" ht="18" customHeight="1">
      <c r="A11" s="645"/>
      <c r="B11" s="644" t="s">
        <v>1448</v>
      </c>
      <c r="C11" s="644"/>
      <c r="D11" s="855"/>
      <c r="E11" s="705"/>
    </row>
    <row r="12" spans="1:5" ht="18" customHeight="1">
      <c r="A12" s="645"/>
      <c r="B12" s="645" t="s">
        <v>375</v>
      </c>
      <c r="C12" s="648">
        <v>4</v>
      </c>
      <c r="D12" s="857">
        <v>0</v>
      </c>
      <c r="E12" s="704">
        <f>C12*D12</f>
        <v>0</v>
      </c>
    </row>
    <row r="13" spans="1:5" ht="18" customHeight="1">
      <c r="A13" s="645"/>
      <c r="B13" s="644" t="s">
        <v>1449</v>
      </c>
      <c r="C13" s="644"/>
      <c r="D13" s="855"/>
      <c r="E13" s="705"/>
    </row>
    <row r="14" spans="1:5" ht="18" customHeight="1">
      <c r="A14" s="645"/>
      <c r="B14" s="645" t="s">
        <v>375</v>
      </c>
      <c r="C14" s="648">
        <v>1</v>
      </c>
      <c r="D14" s="857">
        <v>0</v>
      </c>
      <c r="E14" s="704">
        <f>C14*D14</f>
        <v>0</v>
      </c>
    </row>
    <row r="15" spans="1:5" ht="16.5">
      <c r="A15" s="645"/>
      <c r="B15" s="644" t="s">
        <v>1450</v>
      </c>
      <c r="C15" s="644"/>
      <c r="D15" s="855"/>
      <c r="E15" s="705"/>
    </row>
    <row r="16" spans="1:5" ht="16.5">
      <c r="A16" s="645"/>
      <c r="B16" s="645" t="s">
        <v>375</v>
      </c>
      <c r="C16" s="648">
        <v>25</v>
      </c>
      <c r="D16" s="857">
        <v>0</v>
      </c>
      <c r="E16" s="704">
        <f>C16*D16</f>
        <v>0</v>
      </c>
    </row>
    <row r="17" spans="1:5" ht="78.75" customHeight="1">
      <c r="A17" s="645" t="s">
        <v>2395</v>
      </c>
      <c r="B17" s="644" t="s">
        <v>2396</v>
      </c>
      <c r="C17" s="644"/>
      <c r="D17" s="855"/>
      <c r="E17" s="701"/>
    </row>
    <row r="18" spans="1:5" ht="16.5">
      <c r="A18" s="645"/>
      <c r="B18" s="644" t="s">
        <v>2397</v>
      </c>
      <c r="C18" s="644"/>
      <c r="D18" s="855"/>
      <c r="E18" s="705"/>
    </row>
    <row r="19" spans="1:5" ht="16.5">
      <c r="A19" s="645"/>
      <c r="B19" s="645" t="s">
        <v>375</v>
      </c>
      <c r="C19" s="648">
        <v>1</v>
      </c>
      <c r="D19" s="857">
        <v>0</v>
      </c>
      <c r="E19" s="704">
        <f>C19*D19</f>
        <v>0</v>
      </c>
    </row>
    <row r="20" spans="1:5" ht="16.5">
      <c r="A20" s="645"/>
      <c r="B20" s="644" t="s">
        <v>2398</v>
      </c>
      <c r="C20" s="644"/>
      <c r="D20" s="855"/>
      <c r="E20" s="705"/>
    </row>
    <row r="21" spans="1:5" ht="16.5">
      <c r="A21" s="645"/>
      <c r="B21" s="645" t="s">
        <v>375</v>
      </c>
      <c r="C21" s="648">
        <v>1</v>
      </c>
      <c r="D21" s="857">
        <v>0</v>
      </c>
      <c r="E21" s="704">
        <f>C21*D21</f>
        <v>0</v>
      </c>
    </row>
    <row r="22" spans="1:5" ht="16.5">
      <c r="A22" s="645"/>
      <c r="B22" s="644" t="s">
        <v>2399</v>
      </c>
      <c r="C22" s="644"/>
      <c r="D22" s="855"/>
      <c r="E22" s="705"/>
    </row>
    <row r="23" spans="1:5" ht="16.5">
      <c r="A23" s="645"/>
      <c r="B23" s="645" t="s">
        <v>375</v>
      </c>
      <c r="C23" s="648">
        <v>3</v>
      </c>
      <c r="D23" s="857">
        <v>0</v>
      </c>
      <c r="E23" s="704">
        <f>C23*D23</f>
        <v>0</v>
      </c>
    </row>
    <row r="24" spans="1:5" ht="17.25" thickBot="1">
      <c r="A24" s="645"/>
      <c r="B24" s="644"/>
      <c r="C24" s="648"/>
      <c r="D24" s="857"/>
      <c r="E24" s="704"/>
    </row>
    <row r="25" spans="1:5" ht="17.25" thickBot="1">
      <c r="A25" s="645"/>
      <c r="B25" s="652" t="s">
        <v>1451</v>
      </c>
      <c r="C25" s="653"/>
      <c r="D25" s="858"/>
      <c r="E25" s="707">
        <f>SUM(E7,E9,E12,E14,E16,E19,E21,E23)</f>
        <v>0</v>
      </c>
    </row>
    <row r="26" spans="1:5" ht="16.5">
      <c r="A26" s="645"/>
      <c r="B26" s="644"/>
      <c r="C26" s="648"/>
      <c r="D26" s="857"/>
      <c r="E26" s="704"/>
    </row>
    <row r="27" spans="1:5" ht="16.5">
      <c r="A27" s="643" t="s">
        <v>1452</v>
      </c>
      <c r="B27" s="647" t="s">
        <v>1380</v>
      </c>
      <c r="C27" s="648"/>
      <c r="D27" s="857"/>
      <c r="E27" s="704"/>
    </row>
    <row r="28" spans="1:5" ht="14.25" customHeight="1">
      <c r="A28" s="643"/>
      <c r="B28" s="647"/>
      <c r="C28" s="648"/>
      <c r="D28" s="857"/>
      <c r="E28" s="704"/>
    </row>
    <row r="29" spans="1:5" ht="39" customHeight="1">
      <c r="A29" s="643"/>
      <c r="B29" s="667" t="s">
        <v>2400</v>
      </c>
      <c r="C29" s="667"/>
      <c r="D29" s="863"/>
      <c r="E29" s="710"/>
    </row>
    <row r="30" spans="1:5" ht="6.75" customHeight="1">
      <c r="A30" s="643"/>
      <c r="B30" s="647"/>
      <c r="C30" s="647"/>
      <c r="D30" s="864"/>
      <c r="E30" s="711"/>
    </row>
    <row r="31" spans="1:5" ht="102" customHeight="1">
      <c r="A31" s="645" t="s">
        <v>1453</v>
      </c>
      <c r="B31" s="644" t="s">
        <v>2401</v>
      </c>
      <c r="C31" s="644"/>
      <c r="D31" s="855"/>
      <c r="E31" s="701"/>
    </row>
    <row r="32" spans="1:5" ht="16.5">
      <c r="A32" s="645"/>
      <c r="B32" s="645" t="s">
        <v>123</v>
      </c>
      <c r="C32" s="648">
        <v>79.98</v>
      </c>
      <c r="D32" s="857">
        <v>0</v>
      </c>
      <c r="E32" s="704">
        <f>C32*D32</f>
        <v>0</v>
      </c>
    </row>
    <row r="33" spans="1:5" ht="75" customHeight="1">
      <c r="A33" s="645" t="s">
        <v>1454</v>
      </c>
      <c r="B33" s="644" t="s">
        <v>2402</v>
      </c>
      <c r="C33" s="644"/>
      <c r="D33" s="855"/>
      <c r="E33" s="701"/>
    </row>
    <row r="34" spans="1:5" ht="16.5">
      <c r="A34" s="645"/>
      <c r="B34" s="645" t="s">
        <v>123</v>
      </c>
      <c r="C34" s="648">
        <v>113.2</v>
      </c>
      <c r="D34" s="857">
        <v>0</v>
      </c>
      <c r="E34" s="704">
        <f>C34*D34</f>
        <v>0</v>
      </c>
    </row>
    <row r="35" spans="1:5" ht="75" customHeight="1">
      <c r="A35" s="645" t="s">
        <v>1455</v>
      </c>
      <c r="B35" s="644" t="s">
        <v>2403</v>
      </c>
      <c r="C35" s="644"/>
      <c r="D35" s="855"/>
      <c r="E35" s="701"/>
    </row>
    <row r="36" spans="1:5" ht="16.5">
      <c r="A36" s="645"/>
      <c r="B36" s="645" t="s">
        <v>123</v>
      </c>
      <c r="C36" s="648">
        <v>188.86</v>
      </c>
      <c r="D36" s="857">
        <v>0</v>
      </c>
      <c r="E36" s="704">
        <f>C36*D36</f>
        <v>0</v>
      </c>
    </row>
    <row r="37" spans="1:5" ht="55.5" customHeight="1">
      <c r="A37" s="645" t="s">
        <v>1456</v>
      </c>
      <c r="B37" s="644" t="s">
        <v>1457</v>
      </c>
      <c r="C37" s="644"/>
      <c r="D37" s="855"/>
      <c r="E37" s="701"/>
    </row>
    <row r="38" spans="1:5" ht="16.5">
      <c r="A38" s="645"/>
      <c r="B38" s="645" t="s">
        <v>123</v>
      </c>
      <c r="C38" s="648">
        <v>3.8</v>
      </c>
      <c r="D38" s="857">
        <v>0</v>
      </c>
      <c r="E38" s="704">
        <f>C38*D38</f>
        <v>0</v>
      </c>
    </row>
    <row r="39" spans="1:5" ht="57" customHeight="1">
      <c r="A39" s="645" t="s">
        <v>1458</v>
      </c>
      <c r="B39" s="644" t="s">
        <v>1459</v>
      </c>
      <c r="C39" s="644"/>
      <c r="D39" s="855"/>
      <c r="E39" s="701"/>
    </row>
    <row r="40" spans="1:5" ht="16.5">
      <c r="A40" s="645"/>
      <c r="B40" s="645" t="s">
        <v>123</v>
      </c>
      <c r="C40" s="648">
        <v>380</v>
      </c>
      <c r="D40" s="857">
        <v>0</v>
      </c>
      <c r="E40" s="704">
        <f>C40*D40</f>
        <v>0</v>
      </c>
    </row>
    <row r="41" spans="1:5" ht="90" customHeight="1">
      <c r="A41" s="645" t="s">
        <v>1460</v>
      </c>
      <c r="B41" s="644" t="s">
        <v>1461</v>
      </c>
      <c r="C41" s="644"/>
      <c r="D41" s="855"/>
      <c r="E41" s="701"/>
    </row>
    <row r="42" spans="1:5" ht="16.5">
      <c r="A42" s="645"/>
      <c r="B42" s="645" t="s">
        <v>123</v>
      </c>
      <c r="C42" s="648">
        <v>118.37</v>
      </c>
      <c r="D42" s="857">
        <v>0</v>
      </c>
      <c r="E42" s="704">
        <f>C42*D42</f>
        <v>0</v>
      </c>
    </row>
    <row r="43" spans="1:5" ht="87.75" customHeight="1">
      <c r="A43" s="645" t="s">
        <v>1462</v>
      </c>
      <c r="B43" s="644" t="s">
        <v>2404</v>
      </c>
      <c r="C43" s="644"/>
      <c r="D43" s="855"/>
      <c r="E43" s="701"/>
    </row>
    <row r="44" spans="1:5" ht="16.5">
      <c r="A44" s="645"/>
      <c r="B44" s="645" t="s">
        <v>123</v>
      </c>
      <c r="C44" s="648">
        <v>108</v>
      </c>
      <c r="D44" s="857">
        <v>0</v>
      </c>
      <c r="E44" s="704">
        <f>C44*D44</f>
        <v>0</v>
      </c>
    </row>
    <row r="45" spans="1:5" ht="54" customHeight="1">
      <c r="A45" s="645" t="s">
        <v>1463</v>
      </c>
      <c r="B45" s="644" t="s">
        <v>2405</v>
      </c>
      <c r="C45" s="644"/>
      <c r="D45" s="855"/>
      <c r="E45" s="701"/>
    </row>
    <row r="46" spans="1:5" ht="16.5">
      <c r="A46" s="645"/>
      <c r="B46" s="645" t="s">
        <v>113</v>
      </c>
      <c r="C46" s="648">
        <v>17.82</v>
      </c>
      <c r="D46" s="857">
        <v>0</v>
      </c>
      <c r="E46" s="704">
        <f>C46*D46</f>
        <v>0</v>
      </c>
    </row>
    <row r="47" spans="1:5" ht="96" customHeight="1">
      <c r="A47" s="645" t="s">
        <v>1464</v>
      </c>
      <c r="B47" s="644" t="s">
        <v>2406</v>
      </c>
      <c r="C47" s="644"/>
      <c r="D47" s="855"/>
      <c r="E47" s="701"/>
    </row>
    <row r="48" spans="1:5" ht="16.5">
      <c r="A48" s="645"/>
      <c r="B48" s="645" t="s">
        <v>113</v>
      </c>
      <c r="C48" s="648">
        <v>311.8</v>
      </c>
      <c r="D48" s="857">
        <v>0</v>
      </c>
      <c r="E48" s="704">
        <f>C48*D48</f>
        <v>0</v>
      </c>
    </row>
    <row r="49" spans="1:5" ht="57" customHeight="1">
      <c r="A49" s="645" t="s">
        <v>1468</v>
      </c>
      <c r="B49" s="644" t="s">
        <v>2407</v>
      </c>
      <c r="C49" s="644"/>
      <c r="D49" s="855"/>
      <c r="E49" s="701"/>
    </row>
    <row r="50" spans="1:5" ht="16.5">
      <c r="A50" s="645"/>
      <c r="B50" s="645" t="s">
        <v>113</v>
      </c>
      <c r="C50" s="648">
        <v>13.96</v>
      </c>
      <c r="D50" s="857">
        <v>0</v>
      </c>
      <c r="E50" s="704">
        <f>C50*D50</f>
        <v>0</v>
      </c>
    </row>
    <row r="51" spans="1:5" ht="90" customHeight="1">
      <c r="A51" s="645" t="s">
        <v>1469</v>
      </c>
      <c r="B51" s="644" t="s">
        <v>2408</v>
      </c>
      <c r="C51" s="644"/>
      <c r="D51" s="855"/>
      <c r="E51" s="701"/>
    </row>
    <row r="52" spans="1:5" ht="16.5">
      <c r="A52" s="645"/>
      <c r="B52" s="645" t="s">
        <v>123</v>
      </c>
      <c r="C52" s="648">
        <v>84.54</v>
      </c>
      <c r="D52" s="857">
        <v>0</v>
      </c>
      <c r="E52" s="704">
        <f>C52*D52</f>
        <v>0</v>
      </c>
    </row>
    <row r="53" spans="1:5" ht="54.75" customHeight="1">
      <c r="A53" s="645" t="s">
        <v>2409</v>
      </c>
      <c r="B53" s="644" t="s">
        <v>1465</v>
      </c>
      <c r="C53" s="644"/>
      <c r="D53" s="855"/>
      <c r="E53" s="701"/>
    </row>
    <row r="54" spans="1:5" ht="37.5" customHeight="1">
      <c r="A54" s="645"/>
      <c r="B54" s="644" t="s">
        <v>1466</v>
      </c>
      <c r="C54" s="644"/>
      <c r="D54" s="855"/>
      <c r="E54" s="701"/>
    </row>
    <row r="55" spans="1:5" ht="16.5">
      <c r="A55" s="645"/>
      <c r="B55" s="645" t="s">
        <v>123</v>
      </c>
      <c r="C55" s="648">
        <v>70.37</v>
      </c>
      <c r="D55" s="857">
        <v>0</v>
      </c>
      <c r="E55" s="704">
        <f>C55*D55</f>
        <v>0</v>
      </c>
    </row>
    <row r="56" spans="1:5" ht="37.5" customHeight="1">
      <c r="A56" s="645"/>
      <c r="B56" s="644" t="s">
        <v>1467</v>
      </c>
      <c r="C56" s="644"/>
      <c r="D56" s="855"/>
      <c r="E56" s="701"/>
    </row>
    <row r="57" spans="1:5" ht="16.5">
      <c r="A57" s="645"/>
      <c r="B57" s="645" t="s">
        <v>123</v>
      </c>
      <c r="C57" s="648">
        <v>25.82</v>
      </c>
      <c r="D57" s="857">
        <v>0</v>
      </c>
      <c r="E57" s="704">
        <f>C57*D57</f>
        <v>0</v>
      </c>
    </row>
    <row r="58" spans="1:5" ht="104.25" customHeight="1">
      <c r="A58" s="645" t="s">
        <v>2410</v>
      </c>
      <c r="B58" s="644" t="s">
        <v>2411</v>
      </c>
      <c r="C58" s="644"/>
      <c r="D58" s="855"/>
      <c r="E58" s="701"/>
    </row>
    <row r="59" spans="1:5" ht="16.5">
      <c r="A59" s="645"/>
      <c r="B59" s="645" t="s">
        <v>123</v>
      </c>
      <c r="C59" s="648">
        <v>622.12</v>
      </c>
      <c r="D59" s="857">
        <v>0</v>
      </c>
      <c r="E59" s="704">
        <f>C59*D59</f>
        <v>0</v>
      </c>
    </row>
    <row r="60" spans="1:5" ht="71.25" customHeight="1">
      <c r="A60" s="645" t="s">
        <v>2412</v>
      </c>
      <c r="B60" s="644" t="s">
        <v>2413</v>
      </c>
      <c r="C60" s="644"/>
      <c r="D60" s="855"/>
      <c r="E60" s="701"/>
    </row>
    <row r="61" spans="1:5" ht="16.5">
      <c r="A61" s="645"/>
      <c r="B61" s="645" t="s">
        <v>123</v>
      </c>
      <c r="C61" s="648">
        <v>262.77</v>
      </c>
      <c r="D61" s="857">
        <v>0</v>
      </c>
      <c r="E61" s="704">
        <f>C61*D61</f>
        <v>0</v>
      </c>
    </row>
    <row r="62" spans="1:5" ht="17.25" thickBot="1">
      <c r="A62" s="645"/>
      <c r="B62" s="644"/>
      <c r="C62" s="648"/>
      <c r="D62" s="857"/>
      <c r="E62" s="704"/>
    </row>
    <row r="63" spans="1:5" ht="17.25" thickBot="1">
      <c r="A63" s="645"/>
      <c r="B63" s="652" t="s">
        <v>1470</v>
      </c>
      <c r="C63" s="653"/>
      <c r="D63" s="858"/>
      <c r="E63" s="707">
        <f>SUM(E32,E34,E36,E38,E40,E42,E44,E46,E48,E50,E52,E55,E57,E59,E61)</f>
        <v>0</v>
      </c>
    </row>
    <row r="64" spans="1:5" ht="16.5">
      <c r="A64" s="645"/>
      <c r="B64" s="644"/>
      <c r="C64" s="648"/>
      <c r="D64" s="857"/>
      <c r="E64" s="704"/>
    </row>
    <row r="65" spans="1:5" ht="16.5">
      <c r="A65" s="643" t="s">
        <v>1471</v>
      </c>
      <c r="B65" s="647" t="s">
        <v>1472</v>
      </c>
      <c r="C65" s="648"/>
      <c r="D65" s="857"/>
      <c r="E65" s="704"/>
    </row>
    <row r="66" spans="1:5" ht="16.5">
      <c r="A66" s="643"/>
      <c r="B66" s="647"/>
      <c r="C66" s="648"/>
      <c r="D66" s="857"/>
      <c r="E66" s="704"/>
    </row>
    <row r="67" spans="1:5" ht="168.75" customHeight="1">
      <c r="A67" s="645" t="s">
        <v>1473</v>
      </c>
      <c r="B67" s="644" t="s">
        <v>1474</v>
      </c>
      <c r="C67" s="644"/>
      <c r="D67" s="855"/>
      <c r="E67" s="701"/>
    </row>
    <row r="68" spans="1:5" ht="16.5">
      <c r="A68" s="645"/>
      <c r="B68" s="645"/>
      <c r="C68" s="648">
        <v>1</v>
      </c>
      <c r="D68" s="857">
        <v>0</v>
      </c>
      <c r="E68" s="704">
        <f>C68*D68</f>
        <v>0</v>
      </c>
    </row>
    <row r="69" spans="1:5" ht="16.5" customHeight="1">
      <c r="A69" s="645" t="s">
        <v>1475</v>
      </c>
      <c r="B69" s="644" t="s">
        <v>1476</v>
      </c>
      <c r="C69" s="644"/>
      <c r="D69" s="855"/>
      <c r="E69" s="701"/>
    </row>
    <row r="70" spans="1:5" ht="16.5">
      <c r="A70" s="645"/>
      <c r="B70" s="650" t="s">
        <v>1477</v>
      </c>
      <c r="C70" s="650"/>
      <c r="D70" s="856"/>
      <c r="E70" s="705"/>
    </row>
    <row r="71" spans="1:5" ht="16.5">
      <c r="A71" s="645"/>
      <c r="B71" s="645" t="s">
        <v>116</v>
      </c>
      <c r="C71" s="648">
        <v>8.5</v>
      </c>
      <c r="D71" s="857">
        <v>0</v>
      </c>
      <c r="E71" s="704">
        <f>C71*D71</f>
        <v>0</v>
      </c>
    </row>
    <row r="72" spans="1:5" ht="21.75" customHeight="1">
      <c r="A72" s="645"/>
      <c r="B72" s="650" t="s">
        <v>2414</v>
      </c>
      <c r="C72" s="650"/>
      <c r="D72" s="856"/>
      <c r="E72" s="705"/>
    </row>
    <row r="73" spans="1:5" ht="16.5">
      <c r="A73" s="645"/>
      <c r="B73" s="645" t="s">
        <v>116</v>
      </c>
      <c r="C73" s="648">
        <v>4</v>
      </c>
      <c r="D73" s="857">
        <v>0</v>
      </c>
      <c r="E73" s="704">
        <f>C73*D73</f>
        <v>0</v>
      </c>
    </row>
    <row r="74" spans="1:5" ht="21" customHeight="1">
      <c r="A74" s="645"/>
      <c r="B74" s="650" t="s">
        <v>1478</v>
      </c>
      <c r="C74" s="650"/>
      <c r="D74" s="856"/>
      <c r="E74" s="705"/>
    </row>
    <row r="75" spans="1:5" ht="16.5">
      <c r="A75" s="645"/>
      <c r="B75" s="645" t="s">
        <v>116</v>
      </c>
      <c r="C75" s="648">
        <v>47.5</v>
      </c>
      <c r="D75" s="857">
        <v>0</v>
      </c>
      <c r="E75" s="704">
        <f>C75*D75</f>
        <v>0</v>
      </c>
    </row>
    <row r="76" spans="1:5" ht="21" customHeight="1">
      <c r="A76" s="645"/>
      <c r="B76" s="650" t="s">
        <v>2415</v>
      </c>
      <c r="C76" s="650"/>
      <c r="D76" s="856"/>
      <c r="E76" s="705"/>
    </row>
    <row r="77" spans="1:5" ht="16.5">
      <c r="A77" s="645"/>
      <c r="B77" s="645" t="s">
        <v>116</v>
      </c>
      <c r="C77" s="648">
        <v>14</v>
      </c>
      <c r="D77" s="857">
        <v>0</v>
      </c>
      <c r="E77" s="704">
        <f>C77*D77</f>
        <v>0</v>
      </c>
    </row>
    <row r="78" spans="1:5" ht="19.5" customHeight="1">
      <c r="A78" s="645"/>
      <c r="B78" s="650" t="s">
        <v>2416</v>
      </c>
      <c r="C78" s="650"/>
      <c r="D78" s="856"/>
      <c r="E78" s="705"/>
    </row>
    <row r="79" spans="1:5" ht="16.5">
      <c r="A79" s="645"/>
      <c r="B79" s="645" t="s">
        <v>116</v>
      </c>
      <c r="C79" s="648">
        <v>32</v>
      </c>
      <c r="D79" s="857">
        <v>0</v>
      </c>
      <c r="E79" s="704">
        <f>C79*D79</f>
        <v>0</v>
      </c>
    </row>
    <row r="80" spans="1:5" ht="38.25" customHeight="1">
      <c r="A80" s="654" t="s">
        <v>1479</v>
      </c>
      <c r="B80" s="655" t="s">
        <v>2417</v>
      </c>
      <c r="C80" s="655"/>
      <c r="D80" s="859"/>
      <c r="E80" s="708"/>
    </row>
    <row r="81" spans="1:5" ht="16.5">
      <c r="A81" s="654"/>
      <c r="B81" s="656" t="s">
        <v>2418</v>
      </c>
      <c r="C81" s="656"/>
      <c r="D81" s="860"/>
      <c r="E81" s="712"/>
    </row>
    <row r="82" spans="1:5" ht="16.5">
      <c r="A82" s="654"/>
      <c r="B82" s="654" t="s">
        <v>375</v>
      </c>
      <c r="C82" s="657">
        <v>1</v>
      </c>
      <c r="D82" s="861">
        <v>0</v>
      </c>
      <c r="E82" s="709">
        <f>C82*D82</f>
        <v>0</v>
      </c>
    </row>
    <row r="83" spans="1:5" ht="16.5">
      <c r="A83" s="654"/>
      <c r="B83" s="656" t="s">
        <v>2419</v>
      </c>
      <c r="C83" s="656"/>
      <c r="D83" s="860"/>
      <c r="E83" s="712"/>
    </row>
    <row r="84" spans="1:5" ht="16.5">
      <c r="A84" s="654"/>
      <c r="B84" s="654" t="s">
        <v>375</v>
      </c>
      <c r="C84" s="657">
        <v>21</v>
      </c>
      <c r="D84" s="861">
        <v>0</v>
      </c>
      <c r="E84" s="709">
        <f>C84*D84</f>
        <v>0</v>
      </c>
    </row>
    <row r="85" spans="1:5" ht="16.5">
      <c r="A85" s="654"/>
      <c r="B85" s="656" t="s">
        <v>2420</v>
      </c>
      <c r="C85" s="656"/>
      <c r="D85" s="860"/>
      <c r="E85" s="712"/>
    </row>
    <row r="86" spans="1:5" ht="16.5">
      <c r="A86" s="654"/>
      <c r="B86" s="654" t="s">
        <v>375</v>
      </c>
      <c r="C86" s="657">
        <v>9</v>
      </c>
      <c r="D86" s="861">
        <v>0</v>
      </c>
      <c r="E86" s="709">
        <f>C86*D86</f>
        <v>0</v>
      </c>
    </row>
    <row r="87" spans="1:5" ht="16.5">
      <c r="A87" s="654"/>
      <c r="B87" s="656" t="s">
        <v>2421</v>
      </c>
      <c r="C87" s="656"/>
      <c r="D87" s="860"/>
      <c r="E87" s="712"/>
    </row>
    <row r="88" spans="1:5" ht="16.5">
      <c r="A88" s="654"/>
      <c r="B88" s="654" t="s">
        <v>375</v>
      </c>
      <c r="C88" s="657">
        <v>9</v>
      </c>
      <c r="D88" s="861">
        <v>0</v>
      </c>
      <c r="E88" s="709">
        <f>C88*D88</f>
        <v>0</v>
      </c>
    </row>
    <row r="89" spans="1:5" ht="16.5">
      <c r="A89" s="654"/>
      <c r="B89" s="656" t="s">
        <v>2422</v>
      </c>
      <c r="C89" s="656"/>
      <c r="D89" s="860"/>
      <c r="E89" s="712"/>
    </row>
    <row r="90" spans="1:5" ht="16.5">
      <c r="A90" s="654"/>
      <c r="B90" s="654" t="s">
        <v>375</v>
      </c>
      <c r="C90" s="657">
        <v>3</v>
      </c>
      <c r="D90" s="861">
        <v>0</v>
      </c>
      <c r="E90" s="709">
        <f>C90*D90</f>
        <v>0</v>
      </c>
    </row>
    <row r="91" spans="1:5" ht="16.5">
      <c r="A91" s="654"/>
      <c r="B91" s="656" t="s">
        <v>2423</v>
      </c>
      <c r="C91" s="656"/>
      <c r="D91" s="860"/>
      <c r="E91" s="712"/>
    </row>
    <row r="92" spans="1:5" ht="16.5">
      <c r="A92" s="654"/>
      <c r="B92" s="654" t="s">
        <v>375</v>
      </c>
      <c r="C92" s="657">
        <v>4</v>
      </c>
      <c r="D92" s="861">
        <v>0</v>
      </c>
      <c r="E92" s="709">
        <f>C92*D92</f>
        <v>0</v>
      </c>
    </row>
    <row r="93" spans="1:5" ht="16.5">
      <c r="A93" s="654"/>
      <c r="B93" s="656" t="s">
        <v>2424</v>
      </c>
      <c r="C93" s="656"/>
      <c r="D93" s="860"/>
      <c r="E93" s="712"/>
    </row>
    <row r="94" spans="1:5" ht="16.5">
      <c r="A94" s="654"/>
      <c r="B94" s="654" t="s">
        <v>375</v>
      </c>
      <c r="C94" s="657">
        <v>7</v>
      </c>
      <c r="D94" s="861">
        <v>0</v>
      </c>
      <c r="E94" s="709">
        <f>C94*D94</f>
        <v>0</v>
      </c>
    </row>
    <row r="95" spans="1:5" ht="16.5">
      <c r="A95" s="654"/>
      <c r="B95" s="656" t="s">
        <v>2425</v>
      </c>
      <c r="C95" s="656"/>
      <c r="D95" s="860"/>
      <c r="E95" s="712"/>
    </row>
    <row r="96" spans="1:5" ht="16.5">
      <c r="A96" s="654"/>
      <c r="B96" s="654" t="s">
        <v>375</v>
      </c>
      <c r="C96" s="657">
        <v>2</v>
      </c>
      <c r="D96" s="861">
        <v>0</v>
      </c>
      <c r="E96" s="709">
        <f>C96*D96</f>
        <v>0</v>
      </c>
    </row>
    <row r="97" spans="1:5" ht="16.5">
      <c r="A97" s="654"/>
      <c r="B97" s="656" t="s">
        <v>2426</v>
      </c>
      <c r="C97" s="656"/>
      <c r="D97" s="860"/>
      <c r="E97" s="712"/>
    </row>
    <row r="98" spans="1:5" ht="16.5">
      <c r="A98" s="654"/>
      <c r="B98" s="654" t="s">
        <v>375</v>
      </c>
      <c r="C98" s="657">
        <v>7</v>
      </c>
      <c r="D98" s="861">
        <v>0</v>
      </c>
      <c r="E98" s="709">
        <f>C98*D98</f>
        <v>0</v>
      </c>
    </row>
    <row r="99" spans="1:5" ht="16.5">
      <c r="A99" s="654"/>
      <c r="B99" s="656" t="s">
        <v>2427</v>
      </c>
      <c r="C99" s="656"/>
      <c r="D99" s="860"/>
      <c r="E99" s="712"/>
    </row>
    <row r="100" spans="1:5" ht="16.5">
      <c r="A100" s="654"/>
      <c r="B100" s="654" t="s">
        <v>375</v>
      </c>
      <c r="C100" s="657">
        <v>4</v>
      </c>
      <c r="D100" s="861">
        <v>0</v>
      </c>
      <c r="E100" s="709">
        <f>C100*D100</f>
        <v>0</v>
      </c>
    </row>
    <row r="101" spans="1:5" ht="16.5">
      <c r="A101" s="654"/>
      <c r="B101" s="656" t="s">
        <v>2428</v>
      </c>
      <c r="C101" s="656"/>
      <c r="D101" s="860"/>
      <c r="E101" s="712"/>
    </row>
    <row r="102" spans="1:5" ht="16.5">
      <c r="A102" s="654"/>
      <c r="B102" s="654" t="s">
        <v>375</v>
      </c>
      <c r="C102" s="657">
        <v>2</v>
      </c>
      <c r="D102" s="861">
        <v>0</v>
      </c>
      <c r="E102" s="709">
        <f>C102*D102</f>
        <v>0</v>
      </c>
    </row>
    <row r="103" spans="1:5" ht="16.5">
      <c r="A103" s="654"/>
      <c r="B103" s="656" t="s">
        <v>2429</v>
      </c>
      <c r="C103" s="656"/>
      <c r="D103" s="860"/>
      <c r="E103" s="712"/>
    </row>
    <row r="104" spans="1:5" ht="16.5">
      <c r="A104" s="654"/>
      <c r="B104" s="654" t="s">
        <v>375</v>
      </c>
      <c r="C104" s="657">
        <v>4</v>
      </c>
      <c r="D104" s="861">
        <v>0</v>
      </c>
      <c r="E104" s="709">
        <f>C104*D104</f>
        <v>0</v>
      </c>
    </row>
    <row r="105" spans="1:5" ht="75" customHeight="1">
      <c r="A105" s="645" t="s">
        <v>1488</v>
      </c>
      <c r="B105" s="644" t="s">
        <v>1480</v>
      </c>
      <c r="C105" s="644"/>
      <c r="D105" s="855"/>
      <c r="E105" s="701"/>
    </row>
    <row r="106" spans="1:5" ht="18.75" customHeight="1">
      <c r="A106" s="645"/>
      <c r="B106" s="644" t="s">
        <v>1481</v>
      </c>
      <c r="C106" s="644"/>
      <c r="D106" s="855"/>
      <c r="E106" s="701"/>
    </row>
    <row r="107" spans="1:5" ht="16.5">
      <c r="A107" s="645"/>
      <c r="B107" s="645" t="s">
        <v>116</v>
      </c>
      <c r="C107" s="648">
        <v>42.5</v>
      </c>
      <c r="D107" s="857">
        <v>0</v>
      </c>
      <c r="E107" s="704">
        <f>C107*D107</f>
        <v>0</v>
      </c>
    </row>
    <row r="108" spans="1:5" ht="16.5">
      <c r="A108" s="645"/>
      <c r="B108" s="644" t="s">
        <v>1482</v>
      </c>
      <c r="C108" s="644"/>
      <c r="D108" s="855"/>
      <c r="E108" s="701"/>
    </row>
    <row r="109" spans="1:5" ht="16.5">
      <c r="A109" s="645"/>
      <c r="B109" s="645" t="s">
        <v>116</v>
      </c>
      <c r="C109" s="648">
        <v>133</v>
      </c>
      <c r="D109" s="857">
        <v>0</v>
      </c>
      <c r="E109" s="704">
        <f>C109*D109</f>
        <v>0</v>
      </c>
    </row>
    <row r="110" spans="1:5" ht="16.5">
      <c r="A110" s="645"/>
      <c r="B110" s="644" t="s">
        <v>1483</v>
      </c>
      <c r="C110" s="644"/>
      <c r="D110" s="855"/>
      <c r="E110" s="705"/>
    </row>
    <row r="111" spans="1:5" ht="16.5">
      <c r="A111" s="645"/>
      <c r="B111" s="645" t="s">
        <v>116</v>
      </c>
      <c r="C111" s="648">
        <v>35</v>
      </c>
      <c r="D111" s="857">
        <v>0</v>
      </c>
      <c r="E111" s="704">
        <f>C111*D111</f>
        <v>0</v>
      </c>
    </row>
    <row r="112" spans="1:5" ht="16.5">
      <c r="A112" s="645"/>
      <c r="B112" s="644" t="s">
        <v>1484</v>
      </c>
      <c r="C112" s="644"/>
      <c r="D112" s="855"/>
      <c r="E112" s="701"/>
    </row>
    <row r="113" spans="1:5" ht="16.5">
      <c r="A113" s="645"/>
      <c r="B113" s="645" t="s">
        <v>116</v>
      </c>
      <c r="C113" s="648">
        <v>30.5</v>
      </c>
      <c r="D113" s="857">
        <v>0</v>
      </c>
      <c r="E113" s="704">
        <f>C113*D113</f>
        <v>0</v>
      </c>
    </row>
    <row r="114" spans="1:5" ht="16.5">
      <c r="A114" s="645"/>
      <c r="B114" s="644" t="s">
        <v>1485</v>
      </c>
      <c r="C114" s="644"/>
      <c r="D114" s="855"/>
      <c r="E114" s="705"/>
    </row>
    <row r="115" spans="1:5" ht="16.5">
      <c r="A115" s="645"/>
      <c r="B115" s="645" t="s">
        <v>116</v>
      </c>
      <c r="C115" s="648">
        <v>57</v>
      </c>
      <c r="D115" s="857">
        <v>0</v>
      </c>
      <c r="E115" s="704">
        <f>C115*D115</f>
        <v>0</v>
      </c>
    </row>
    <row r="116" spans="1:5" ht="16.5">
      <c r="A116" s="645"/>
      <c r="B116" s="644" t="s">
        <v>1486</v>
      </c>
      <c r="C116" s="644"/>
      <c r="D116" s="855"/>
      <c r="E116" s="705"/>
    </row>
    <row r="117" spans="1:5" ht="16.5">
      <c r="A117" s="645"/>
      <c r="B117" s="645" t="s">
        <v>116</v>
      </c>
      <c r="C117" s="648">
        <v>47</v>
      </c>
      <c r="D117" s="857">
        <v>0</v>
      </c>
      <c r="E117" s="704">
        <f>C117*D117</f>
        <v>0</v>
      </c>
    </row>
    <row r="118" spans="1:5" ht="16.5">
      <c r="A118" s="645"/>
      <c r="B118" s="644" t="s">
        <v>1487</v>
      </c>
      <c r="C118" s="644"/>
      <c r="D118" s="855"/>
      <c r="E118" s="705"/>
    </row>
    <row r="119" spans="1:5" ht="16.5">
      <c r="A119" s="645"/>
      <c r="B119" s="645" t="s">
        <v>116</v>
      </c>
      <c r="C119" s="648">
        <v>3</v>
      </c>
      <c r="D119" s="857">
        <v>0</v>
      </c>
      <c r="E119" s="704">
        <f>C119*D119</f>
        <v>0</v>
      </c>
    </row>
    <row r="120" spans="1:5" ht="39" customHeight="1">
      <c r="A120" s="645" t="s">
        <v>1490</v>
      </c>
      <c r="B120" s="644" t="s">
        <v>1489</v>
      </c>
      <c r="C120" s="644"/>
      <c r="D120" s="855"/>
      <c r="E120" s="701"/>
    </row>
    <row r="121" spans="1:5" ht="16.5">
      <c r="A121" s="645"/>
      <c r="B121" s="645" t="s">
        <v>116</v>
      </c>
      <c r="C121" s="648">
        <v>48</v>
      </c>
      <c r="D121" s="857">
        <v>0</v>
      </c>
      <c r="E121" s="704">
        <f>C121*D121</f>
        <v>0</v>
      </c>
    </row>
    <row r="122" spans="1:5" ht="75.75" customHeight="1">
      <c r="A122" s="645" t="s">
        <v>1492</v>
      </c>
      <c r="B122" s="644" t="s">
        <v>1491</v>
      </c>
      <c r="C122" s="644"/>
      <c r="D122" s="855"/>
      <c r="E122" s="701"/>
    </row>
    <row r="123" spans="1:5" ht="16.5">
      <c r="A123" s="645"/>
      <c r="B123" s="645" t="s">
        <v>116</v>
      </c>
      <c r="C123" s="648">
        <v>119</v>
      </c>
      <c r="D123" s="857">
        <v>0</v>
      </c>
      <c r="E123" s="704">
        <f>C123*D123</f>
        <v>0</v>
      </c>
    </row>
    <row r="124" spans="1:5" ht="16.5">
      <c r="A124" s="645"/>
      <c r="B124" s="827" t="s">
        <v>2430</v>
      </c>
      <c r="C124" s="827"/>
      <c r="D124" s="827"/>
      <c r="E124" s="713">
        <f>SUM(E68,E71,E73,E75,E77,E79,E82,E84,E86,E88,E90,E92,E94,E96,E98,E100,E102,E104,E107,E109,E111,E113,E115,E117,E119,E121,E123)</f>
        <v>0</v>
      </c>
    </row>
    <row r="125" spans="1:5" ht="49.5" customHeight="1">
      <c r="A125" s="654" t="s">
        <v>1494</v>
      </c>
      <c r="B125" s="644" t="s">
        <v>1493</v>
      </c>
      <c r="C125" s="644"/>
      <c r="D125" s="701"/>
      <c r="E125" s="701"/>
    </row>
    <row r="126" spans="1:5" ht="16.5">
      <c r="A126" s="645"/>
      <c r="B126" s="645" t="s">
        <v>375</v>
      </c>
      <c r="C126" s="648">
        <v>4</v>
      </c>
      <c r="D126" s="857">
        <v>0</v>
      </c>
      <c r="E126" s="704">
        <f>C126*D126</f>
        <v>0</v>
      </c>
    </row>
    <row r="127" spans="1:5" ht="54.75" customHeight="1">
      <c r="A127" s="645" t="s">
        <v>2431</v>
      </c>
      <c r="B127" s="644" t="s">
        <v>1495</v>
      </c>
      <c r="C127" s="644"/>
      <c r="D127" s="855"/>
      <c r="E127" s="701"/>
    </row>
    <row r="128" spans="1:5" ht="16.5">
      <c r="A128" s="645"/>
      <c r="B128" s="645" t="s">
        <v>375</v>
      </c>
      <c r="C128" s="648">
        <v>13</v>
      </c>
      <c r="D128" s="857">
        <v>0</v>
      </c>
      <c r="E128" s="704">
        <f>C128*D128</f>
        <v>0</v>
      </c>
    </row>
    <row r="129" spans="1:5" ht="51" customHeight="1">
      <c r="A129" s="645" t="s">
        <v>1496</v>
      </c>
      <c r="B129" s="644" t="s">
        <v>2432</v>
      </c>
      <c r="C129" s="644"/>
      <c r="D129" s="855"/>
      <c r="E129" s="701"/>
    </row>
    <row r="130" spans="1:5" ht="16.5">
      <c r="A130" s="645"/>
      <c r="B130" s="645" t="s">
        <v>375</v>
      </c>
      <c r="C130" s="648">
        <v>1</v>
      </c>
      <c r="D130" s="857">
        <v>0</v>
      </c>
      <c r="E130" s="704">
        <f>C130*D130</f>
        <v>0</v>
      </c>
    </row>
    <row r="131" spans="1:5" ht="52.5" customHeight="1">
      <c r="A131" s="645" t="s">
        <v>2433</v>
      </c>
      <c r="B131" s="644" t="s">
        <v>2434</v>
      </c>
      <c r="C131" s="644"/>
      <c r="D131" s="855"/>
      <c r="E131" s="701"/>
    </row>
    <row r="132" spans="1:5" ht="16.5">
      <c r="A132" s="645"/>
      <c r="B132" s="645" t="s">
        <v>375</v>
      </c>
      <c r="C132" s="648">
        <v>3</v>
      </c>
      <c r="D132" s="857">
        <v>0</v>
      </c>
      <c r="E132" s="704">
        <f>C132*D132</f>
        <v>0</v>
      </c>
    </row>
    <row r="133" spans="1:5" ht="39" customHeight="1">
      <c r="A133" s="645" t="s">
        <v>2435</v>
      </c>
      <c r="B133" s="644" t="s">
        <v>2436</v>
      </c>
      <c r="C133" s="644"/>
      <c r="D133" s="855"/>
      <c r="E133" s="701"/>
    </row>
    <row r="134" spans="1:5" ht="16.5">
      <c r="A134" s="645"/>
      <c r="B134" s="645" t="s">
        <v>375</v>
      </c>
      <c r="C134" s="648">
        <v>3</v>
      </c>
      <c r="D134" s="857">
        <v>0</v>
      </c>
      <c r="E134" s="704">
        <f>C134*D134</f>
        <v>0</v>
      </c>
    </row>
    <row r="135" spans="1:5" ht="48.75" customHeight="1">
      <c r="A135" s="645" t="s">
        <v>1501</v>
      </c>
      <c r="B135" s="644" t="s">
        <v>1497</v>
      </c>
      <c r="C135" s="644"/>
      <c r="D135" s="855"/>
      <c r="E135" s="701"/>
    </row>
    <row r="136" spans="1:5" ht="16.5">
      <c r="A136" s="645"/>
      <c r="B136" s="645" t="s">
        <v>375</v>
      </c>
      <c r="C136" s="648">
        <v>16</v>
      </c>
      <c r="D136" s="857">
        <v>0</v>
      </c>
      <c r="E136" s="704">
        <f>C136*D136</f>
        <v>0</v>
      </c>
    </row>
    <row r="137" spans="1:5" ht="16.5">
      <c r="A137" s="645" t="s">
        <v>2437</v>
      </c>
      <c r="B137" s="644" t="s">
        <v>1498</v>
      </c>
      <c r="C137" s="644"/>
      <c r="D137" s="855"/>
      <c r="E137" s="701"/>
    </row>
    <row r="138" spans="1:5" ht="16.5">
      <c r="A138" s="645"/>
      <c r="B138" s="644" t="s">
        <v>1499</v>
      </c>
      <c r="C138" s="644"/>
      <c r="D138" s="855"/>
      <c r="E138" s="701"/>
    </row>
    <row r="139" spans="1:5" ht="16.5">
      <c r="A139" s="645"/>
      <c r="B139" s="645" t="s">
        <v>375</v>
      </c>
      <c r="C139" s="648">
        <v>15</v>
      </c>
      <c r="D139" s="857">
        <v>0</v>
      </c>
      <c r="E139" s="704">
        <f>C139*D139</f>
        <v>0</v>
      </c>
    </row>
    <row r="140" spans="1:5" ht="16.5">
      <c r="A140" s="645"/>
      <c r="B140" s="644" t="s">
        <v>1500</v>
      </c>
      <c r="C140" s="644"/>
      <c r="D140" s="855"/>
      <c r="E140" s="701"/>
    </row>
    <row r="141" spans="1:5" ht="16.5">
      <c r="A141" s="645"/>
      <c r="B141" s="645" t="s">
        <v>375</v>
      </c>
      <c r="C141" s="648">
        <v>5</v>
      </c>
      <c r="D141" s="857">
        <v>0</v>
      </c>
      <c r="E141" s="704">
        <f>C141*D141</f>
        <v>0</v>
      </c>
    </row>
    <row r="142" spans="1:5" ht="16.5">
      <c r="A142" s="645"/>
      <c r="B142" s="644" t="s">
        <v>2438</v>
      </c>
      <c r="C142" s="644"/>
      <c r="D142" s="855"/>
      <c r="E142" s="701"/>
    </row>
    <row r="143" spans="1:5" ht="16.5">
      <c r="A143" s="645"/>
      <c r="B143" s="645" t="s">
        <v>375</v>
      </c>
      <c r="C143" s="648">
        <v>1</v>
      </c>
      <c r="D143" s="857">
        <v>0</v>
      </c>
      <c r="E143" s="704">
        <f>C143*D143</f>
        <v>0</v>
      </c>
    </row>
    <row r="144" spans="1:5" ht="102.75" customHeight="1">
      <c r="A144" s="645" t="s">
        <v>2439</v>
      </c>
      <c r="B144" s="644" t="s">
        <v>2440</v>
      </c>
      <c r="C144" s="644"/>
      <c r="D144" s="855"/>
      <c r="E144" s="701"/>
    </row>
    <row r="145" spans="1:5" ht="16.5">
      <c r="A145" s="645"/>
      <c r="B145" s="645" t="s">
        <v>375</v>
      </c>
      <c r="C145" s="648">
        <v>2</v>
      </c>
      <c r="D145" s="857">
        <v>0</v>
      </c>
      <c r="E145" s="704">
        <f>C145*D145</f>
        <v>0</v>
      </c>
    </row>
    <row r="146" spans="1:5" ht="41.25" customHeight="1">
      <c r="A146" s="645" t="s">
        <v>2441</v>
      </c>
      <c r="B146" s="644" t="s">
        <v>2442</v>
      </c>
      <c r="C146" s="644"/>
      <c r="D146" s="855"/>
      <c r="E146" s="701"/>
    </row>
    <row r="147" spans="1:5" ht="34.5" customHeight="1">
      <c r="A147" s="645"/>
      <c r="B147" s="644" t="s">
        <v>2443</v>
      </c>
      <c r="C147" s="644"/>
      <c r="D147" s="855"/>
      <c r="E147" s="701"/>
    </row>
    <row r="148" spans="1:5" ht="16.5">
      <c r="A148" s="645"/>
      <c r="B148" s="645" t="s">
        <v>375</v>
      </c>
      <c r="C148" s="648">
        <v>1</v>
      </c>
      <c r="D148" s="857">
        <v>0</v>
      </c>
      <c r="E148" s="704">
        <f>C148*D148</f>
        <v>0</v>
      </c>
    </row>
    <row r="149" spans="1:5" ht="16.5">
      <c r="A149" s="645"/>
      <c r="B149" s="644" t="s">
        <v>2444</v>
      </c>
      <c r="C149" s="644"/>
      <c r="D149" s="855"/>
      <c r="E149" s="701"/>
    </row>
    <row r="150" spans="1:5" ht="16.5">
      <c r="A150" s="645"/>
      <c r="B150" s="645" t="s">
        <v>375</v>
      </c>
      <c r="C150" s="648">
        <v>1</v>
      </c>
      <c r="D150" s="857">
        <v>0</v>
      </c>
      <c r="E150" s="704">
        <f>C150*D150</f>
        <v>0</v>
      </c>
    </row>
    <row r="151" spans="1:5" ht="16.5">
      <c r="A151" s="645"/>
      <c r="B151" s="644" t="s">
        <v>2445</v>
      </c>
      <c r="C151" s="644"/>
      <c r="D151" s="855"/>
      <c r="E151" s="701"/>
    </row>
    <row r="152" spans="1:5" ht="16.5">
      <c r="A152" s="645"/>
      <c r="B152" s="645" t="s">
        <v>375</v>
      </c>
      <c r="C152" s="648">
        <v>1</v>
      </c>
      <c r="D152" s="857">
        <v>0</v>
      </c>
      <c r="E152" s="704">
        <f>C152*D152</f>
        <v>0</v>
      </c>
    </row>
    <row r="153" spans="1:5" ht="16.5">
      <c r="A153" s="645"/>
      <c r="B153" s="644" t="s">
        <v>2446</v>
      </c>
      <c r="C153" s="644"/>
      <c r="D153" s="855"/>
      <c r="E153" s="701"/>
    </row>
    <row r="154" spans="1:5" ht="16.5">
      <c r="A154" s="645"/>
      <c r="B154" s="645" t="s">
        <v>375</v>
      </c>
      <c r="C154" s="648">
        <v>1</v>
      </c>
      <c r="D154" s="857">
        <v>0</v>
      </c>
      <c r="E154" s="704">
        <f>C154*D154</f>
        <v>0</v>
      </c>
    </row>
    <row r="155" spans="1:5" ht="16.5">
      <c r="A155" s="645"/>
      <c r="B155" s="644" t="s">
        <v>2447</v>
      </c>
      <c r="C155" s="644"/>
      <c r="D155" s="855"/>
      <c r="E155" s="701"/>
    </row>
    <row r="156" spans="1:5" ht="16.5">
      <c r="A156" s="645"/>
      <c r="B156" s="645" t="s">
        <v>375</v>
      </c>
      <c r="C156" s="648">
        <v>1</v>
      </c>
      <c r="D156" s="857">
        <v>0</v>
      </c>
      <c r="E156" s="704">
        <f>C156*D156</f>
        <v>0</v>
      </c>
    </row>
    <row r="157" spans="1:5" ht="16.5">
      <c r="A157" s="645"/>
      <c r="B157" s="644" t="s">
        <v>2448</v>
      </c>
      <c r="C157" s="644"/>
      <c r="D157" s="855"/>
      <c r="E157" s="701"/>
    </row>
    <row r="158" spans="1:5" ht="16.5">
      <c r="A158" s="645"/>
      <c r="B158" s="645" t="s">
        <v>375</v>
      </c>
      <c r="C158" s="648">
        <v>1</v>
      </c>
      <c r="D158" s="857">
        <v>0</v>
      </c>
      <c r="E158" s="704">
        <f>C158*D158</f>
        <v>0</v>
      </c>
    </row>
    <row r="159" spans="1:5" ht="40.5" customHeight="1">
      <c r="A159" s="645"/>
      <c r="B159" s="644" t="s">
        <v>2449</v>
      </c>
      <c r="C159" s="644"/>
      <c r="D159" s="855"/>
      <c r="E159" s="701"/>
    </row>
    <row r="160" spans="1:5" ht="16.5">
      <c r="A160" s="645"/>
      <c r="B160" s="645" t="s">
        <v>375</v>
      </c>
      <c r="C160" s="648">
        <v>1</v>
      </c>
      <c r="D160" s="857">
        <v>0</v>
      </c>
      <c r="E160" s="704">
        <f>C160*D160</f>
        <v>0</v>
      </c>
    </row>
    <row r="161" spans="1:5" ht="39.75" customHeight="1">
      <c r="A161" s="645" t="s">
        <v>2441</v>
      </c>
      <c r="B161" s="644" t="s">
        <v>2450</v>
      </c>
      <c r="C161" s="644"/>
      <c r="D161" s="855"/>
      <c r="E161" s="701"/>
    </row>
    <row r="162" spans="1:5" ht="16.5" customHeight="1">
      <c r="A162" s="645"/>
      <c r="B162" s="644" t="s">
        <v>2443</v>
      </c>
      <c r="C162" s="644"/>
      <c r="D162" s="855"/>
      <c r="E162" s="701"/>
    </row>
    <row r="163" spans="1:5" ht="16.5">
      <c r="A163" s="645"/>
      <c r="B163" s="645" t="s">
        <v>375</v>
      </c>
      <c r="C163" s="648">
        <v>1</v>
      </c>
      <c r="D163" s="857">
        <v>0</v>
      </c>
      <c r="E163" s="704">
        <f>C163*D163</f>
        <v>0</v>
      </c>
    </row>
    <row r="164" spans="1:5" ht="16.5">
      <c r="A164" s="645"/>
      <c r="B164" s="644" t="s">
        <v>2451</v>
      </c>
      <c r="C164" s="644"/>
      <c r="D164" s="855"/>
      <c r="E164" s="701"/>
    </row>
    <row r="165" spans="1:5" ht="16.5">
      <c r="A165" s="645"/>
      <c r="B165" s="645" t="s">
        <v>375</v>
      </c>
      <c r="C165" s="648">
        <v>1</v>
      </c>
      <c r="D165" s="857">
        <v>0</v>
      </c>
      <c r="E165" s="704">
        <f>C165*D165</f>
        <v>0</v>
      </c>
    </row>
    <row r="166" spans="1:5" ht="16.5">
      <c r="A166" s="645"/>
      <c r="B166" s="644" t="s">
        <v>2452</v>
      </c>
      <c r="C166" s="644"/>
      <c r="D166" s="855"/>
      <c r="E166" s="701"/>
    </row>
    <row r="167" spans="1:5" ht="16.5">
      <c r="A167" s="645"/>
      <c r="B167" s="645" t="s">
        <v>375</v>
      </c>
      <c r="C167" s="648">
        <v>1</v>
      </c>
      <c r="D167" s="857">
        <v>0</v>
      </c>
      <c r="E167" s="704">
        <f>C167*D167</f>
        <v>0</v>
      </c>
    </row>
    <row r="168" spans="1:5" ht="16.5">
      <c r="A168" s="645"/>
      <c r="B168" s="644" t="s">
        <v>2453</v>
      </c>
      <c r="C168" s="644"/>
      <c r="D168" s="855"/>
      <c r="E168" s="701"/>
    </row>
    <row r="169" spans="1:5" ht="16.5">
      <c r="A169" s="645"/>
      <c r="B169" s="645" t="s">
        <v>375</v>
      </c>
      <c r="C169" s="648">
        <v>1</v>
      </c>
      <c r="D169" s="857">
        <v>0</v>
      </c>
      <c r="E169" s="704">
        <f>C169*D169</f>
        <v>0</v>
      </c>
    </row>
    <row r="170" spans="1:5" ht="40.5" customHeight="1">
      <c r="A170" s="645"/>
      <c r="B170" s="644" t="s">
        <v>2454</v>
      </c>
      <c r="C170" s="644"/>
      <c r="D170" s="855"/>
      <c r="E170" s="701"/>
    </row>
    <row r="171" spans="1:5" ht="16.5">
      <c r="A171" s="645"/>
      <c r="B171" s="645" t="s">
        <v>375</v>
      </c>
      <c r="C171" s="648">
        <v>1</v>
      </c>
      <c r="D171" s="857">
        <v>0</v>
      </c>
      <c r="E171" s="704">
        <f>C171*D171</f>
        <v>0</v>
      </c>
    </row>
    <row r="172" spans="1:5" ht="90.75" customHeight="1">
      <c r="A172" s="645" t="s">
        <v>2455</v>
      </c>
      <c r="B172" s="644" t="s">
        <v>1502</v>
      </c>
      <c r="C172" s="644"/>
      <c r="D172" s="855"/>
      <c r="E172" s="701"/>
    </row>
    <row r="173" spans="1:5" ht="169.5" customHeight="1">
      <c r="A173" s="645"/>
      <c r="B173" s="644" t="s">
        <v>1503</v>
      </c>
      <c r="C173" s="644"/>
      <c r="D173" s="855"/>
      <c r="E173" s="701"/>
    </row>
    <row r="174" spans="1:5" ht="16.5">
      <c r="A174" s="645"/>
      <c r="B174" s="645" t="s">
        <v>375</v>
      </c>
      <c r="C174" s="648">
        <v>1</v>
      </c>
      <c r="D174" s="857">
        <v>0</v>
      </c>
      <c r="E174" s="704">
        <f>C174*D174</f>
        <v>0</v>
      </c>
    </row>
    <row r="175" spans="1:5" ht="168" customHeight="1">
      <c r="A175" s="645"/>
      <c r="B175" s="644" t="s">
        <v>1504</v>
      </c>
      <c r="C175" s="644"/>
      <c r="D175" s="855"/>
      <c r="E175" s="701"/>
    </row>
    <row r="176" spans="1:5" ht="16.5">
      <c r="A176" s="645"/>
      <c r="B176" s="645" t="s">
        <v>375</v>
      </c>
      <c r="C176" s="648">
        <v>1</v>
      </c>
      <c r="D176" s="857">
        <v>0</v>
      </c>
      <c r="E176" s="704">
        <f>C176*D176</f>
        <v>0</v>
      </c>
    </row>
    <row r="177" spans="1:5" ht="17.25" thickBot="1">
      <c r="A177" s="645"/>
      <c r="B177" s="645"/>
      <c r="C177" s="648"/>
      <c r="D177" s="857"/>
      <c r="E177" s="704"/>
    </row>
    <row r="178" spans="1:5" ht="17.25" thickBot="1">
      <c r="A178" s="645"/>
      <c r="B178" s="652" t="s">
        <v>1505</v>
      </c>
      <c r="C178" s="653"/>
      <c r="D178" s="706"/>
      <c r="E178" s="707">
        <f>SUM(E124,E126,E128,E130,E132,E134,E136,E139,E141,E143,E145,E148,E150,E152,E154,E156,E158,E160,E163,E165,E167,E169,E171,E174,E176)</f>
        <v>0</v>
      </c>
    </row>
    <row r="179" spans="1:5" ht="16.5">
      <c r="A179" s="645"/>
      <c r="B179" s="644"/>
      <c r="C179" s="644"/>
      <c r="D179" s="701"/>
      <c r="E179" s="701"/>
    </row>
    <row r="180" spans="1:5" ht="16.5">
      <c r="A180" s="643" t="s">
        <v>1506</v>
      </c>
      <c r="B180" s="647" t="s">
        <v>1507</v>
      </c>
      <c r="C180" s="648"/>
      <c r="D180" s="704"/>
      <c r="E180" s="704"/>
    </row>
    <row r="181" spans="1:5" ht="16.5">
      <c r="A181" s="643"/>
      <c r="B181" s="647"/>
      <c r="C181" s="648"/>
      <c r="D181" s="704"/>
      <c r="E181" s="704"/>
    </row>
    <row r="182" spans="1:5" ht="16.5">
      <c r="A182" s="645" t="s">
        <v>1508</v>
      </c>
      <c r="B182" s="644" t="s">
        <v>1509</v>
      </c>
      <c r="C182" s="644"/>
      <c r="D182" s="701"/>
      <c r="E182" s="701"/>
    </row>
    <row r="183" spans="1:5" ht="16.5">
      <c r="A183" s="645"/>
      <c r="B183" s="645" t="s">
        <v>116</v>
      </c>
      <c r="C183" s="648">
        <v>396</v>
      </c>
      <c r="D183" s="704">
        <v>0</v>
      </c>
      <c r="E183" s="704">
        <f>C183*D183</f>
        <v>0</v>
      </c>
    </row>
    <row r="184" spans="1:5" ht="16.5">
      <c r="A184" s="645" t="s">
        <v>1510</v>
      </c>
      <c r="B184" s="644" t="s">
        <v>1511</v>
      </c>
      <c r="C184" s="644"/>
      <c r="D184" s="701"/>
      <c r="E184" s="701"/>
    </row>
    <row r="185" spans="1:5" ht="16.5">
      <c r="A185" s="645"/>
      <c r="B185" s="645" t="s">
        <v>375</v>
      </c>
      <c r="C185" s="648">
        <v>18</v>
      </c>
      <c r="D185" s="704">
        <v>0</v>
      </c>
      <c r="E185" s="704">
        <f>C185*D185</f>
        <v>0</v>
      </c>
    </row>
    <row r="186" spans="1:5" ht="38.25" customHeight="1">
      <c r="A186" s="645" t="s">
        <v>1512</v>
      </c>
      <c r="B186" s="644" t="s">
        <v>1513</v>
      </c>
      <c r="C186" s="644"/>
      <c r="D186" s="701"/>
      <c r="E186" s="701"/>
    </row>
    <row r="187" spans="1:5" ht="16.5">
      <c r="A187" s="645"/>
      <c r="B187" s="645" t="s">
        <v>116</v>
      </c>
      <c r="C187" s="648">
        <v>396</v>
      </c>
      <c r="D187" s="704">
        <v>0</v>
      </c>
      <c r="E187" s="704">
        <f>C187*D187</f>
        <v>0</v>
      </c>
    </row>
    <row r="188" spans="1:5" ht="17.25" thickBot="1">
      <c r="A188" s="645"/>
      <c r="B188" s="644"/>
      <c r="C188" s="644"/>
      <c r="D188" s="701"/>
      <c r="E188" s="701"/>
    </row>
    <row r="189" spans="1:5" ht="17.25" thickBot="1">
      <c r="A189" s="645"/>
      <c r="B189" s="652" t="s">
        <v>1514</v>
      </c>
      <c r="C189" s="653"/>
      <c r="D189" s="706"/>
      <c r="E189" s="707">
        <f>SUM(E183,E185,E187)</f>
        <v>0</v>
      </c>
    </row>
    <row r="190" spans="1:5" ht="16.5">
      <c r="A190" s="645"/>
      <c r="B190" s="644"/>
      <c r="C190" s="644"/>
      <c r="D190" s="644"/>
      <c r="E190" s="644"/>
    </row>
    <row r="191" spans="1:5" ht="49.5" customHeight="1">
      <c r="A191" s="643"/>
      <c r="B191" s="824" t="s">
        <v>1515</v>
      </c>
      <c r="C191" s="824"/>
      <c r="D191" s="824"/>
      <c r="E191" s="824"/>
    </row>
    <row r="192" spans="1:5" ht="15.75" customHeight="1">
      <c r="A192" s="645"/>
      <c r="B192" s="658"/>
      <c r="C192" s="644"/>
      <c r="D192" s="701"/>
      <c r="E192" s="701"/>
    </row>
    <row r="193" spans="1:5" ht="16.5">
      <c r="A193" s="643" t="s">
        <v>1443</v>
      </c>
      <c r="B193" s="647" t="s">
        <v>1438</v>
      </c>
      <c r="C193" s="644"/>
      <c r="D193" s="818">
        <f>SUM(E25)</f>
        <v>0</v>
      </c>
      <c r="E193" s="818"/>
    </row>
    <row r="194" spans="1:5" ht="16.5">
      <c r="A194" s="643" t="s">
        <v>1452</v>
      </c>
      <c r="B194" s="647" t="s">
        <v>201</v>
      </c>
      <c r="C194" s="644"/>
      <c r="D194" s="818">
        <f>SUM(E63)</f>
        <v>0</v>
      </c>
      <c r="E194" s="818"/>
    </row>
    <row r="195" spans="1:5" ht="16.5">
      <c r="A195" s="643" t="s">
        <v>1471</v>
      </c>
      <c r="B195" s="647" t="s">
        <v>1516</v>
      </c>
      <c r="C195" s="644"/>
      <c r="D195" s="818">
        <f>SUM(E178)</f>
        <v>0</v>
      </c>
      <c r="E195" s="818"/>
    </row>
    <row r="196" spans="1:5" ht="17.25" thickBot="1">
      <c r="A196" s="643" t="s">
        <v>1506</v>
      </c>
      <c r="B196" s="647" t="s">
        <v>1312</v>
      </c>
      <c r="C196" s="644"/>
      <c r="D196" s="819">
        <f>SUM(E189)</f>
        <v>0</v>
      </c>
      <c r="E196" s="819"/>
    </row>
    <row r="197" spans="1:5" ht="17.25" thickBot="1">
      <c r="A197" s="645"/>
      <c r="B197" s="659" t="s">
        <v>1517</v>
      </c>
      <c r="C197" s="660"/>
      <c r="D197" s="702"/>
      <c r="E197" s="703">
        <f>SUM(D193:E196)</f>
        <v>0</v>
      </c>
    </row>
  </sheetData>
  <sheetProtection algorithmName="SHA-512" hashValue="G66fl2NixtQ2SoxD6iMlzY3Ir0t2Rhqiba1VpwKyRbiXQ04aQnMOnvvSzQ8ATTuV6MYJ1zSzQvw4EH8kMhIDRA==" saltValue="fLqS8A2ePmRtfc46DGk/1Q==" spinCount="100000" sheet="1" objects="1" scenarios="1"/>
  <mergeCells count="8">
    <mergeCell ref="D195:E195"/>
    <mergeCell ref="D196:E196"/>
    <mergeCell ref="B1:E1"/>
    <mergeCell ref="B2:E2"/>
    <mergeCell ref="B124:D124"/>
    <mergeCell ref="B191:E191"/>
    <mergeCell ref="D193:E193"/>
    <mergeCell ref="D194:E194"/>
  </mergeCells>
  <pageMargins left="0.78740157480314965" right="0" top="0.39370078740157483" bottom="0.39370078740157483" header="0" footer="0"/>
  <pageSetup paperSize="9" scale="87" orientation="portrait" r:id="rId1"/>
  <headerFooter>
    <oddFooter>Page &amp;P</oddFooter>
  </headerFooter>
  <rowBreaks count="5" manualBreakCount="5">
    <brk id="38" max="4" man="1"/>
    <brk id="59" max="16383" man="1"/>
    <brk id="98" max="4" man="1"/>
    <brk id="171" max="16383" man="1"/>
    <brk id="190"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FBABD-EA52-4B6D-89B5-89A99FA800FD}">
  <sheetPr>
    <tabColor rgb="FF00B0F0"/>
  </sheetPr>
  <dimension ref="A1:E95"/>
  <sheetViews>
    <sheetView view="pageBreakPreview" zoomScaleNormal="100" zoomScaleSheetLayoutView="100" zoomScalePageLayoutView="75" workbookViewId="0">
      <selection activeCell="C17" sqref="C17"/>
    </sheetView>
  </sheetViews>
  <sheetFormatPr defaultColWidth="9" defaultRowHeight="15"/>
  <cols>
    <col min="1" max="1" width="10.140625" style="369" customWidth="1"/>
    <col min="2" max="2" width="56.42578125" style="368" customWidth="1"/>
    <col min="3" max="3" width="10.140625" style="368" customWidth="1"/>
    <col min="4" max="4" width="11.5703125" style="368" customWidth="1"/>
    <col min="5" max="5" width="12.7109375" style="368" customWidth="1"/>
    <col min="6" max="8" width="9" style="368"/>
    <col min="9" max="9" width="9.140625" style="368" customWidth="1"/>
    <col min="10" max="256" width="9" style="368"/>
    <col min="257" max="257" width="10.140625" style="368" customWidth="1"/>
    <col min="258" max="258" width="56.42578125" style="368" customWidth="1"/>
    <col min="259" max="259" width="10.140625" style="368" customWidth="1"/>
    <col min="260" max="260" width="11.5703125" style="368" customWidth="1"/>
    <col min="261" max="261" width="12.7109375" style="368" customWidth="1"/>
    <col min="262" max="264" width="9" style="368"/>
    <col min="265" max="265" width="9.140625" style="368" customWidth="1"/>
    <col min="266" max="512" width="9" style="368"/>
    <col min="513" max="513" width="10.140625" style="368" customWidth="1"/>
    <col min="514" max="514" width="56.42578125" style="368" customWidth="1"/>
    <col min="515" max="515" width="10.140625" style="368" customWidth="1"/>
    <col min="516" max="516" width="11.5703125" style="368" customWidth="1"/>
    <col min="517" max="517" width="12.7109375" style="368" customWidth="1"/>
    <col min="518" max="520" width="9" style="368"/>
    <col min="521" max="521" width="9.140625" style="368" customWidth="1"/>
    <col min="522" max="768" width="9" style="368"/>
    <col min="769" max="769" width="10.140625" style="368" customWidth="1"/>
    <col min="770" max="770" width="56.42578125" style="368" customWidth="1"/>
    <col min="771" max="771" width="10.140625" style="368" customWidth="1"/>
    <col min="772" max="772" width="11.5703125" style="368" customWidth="1"/>
    <col min="773" max="773" width="12.7109375" style="368" customWidth="1"/>
    <col min="774" max="776" width="9" style="368"/>
    <col min="777" max="777" width="9.140625" style="368" customWidth="1"/>
    <col min="778" max="1024" width="9" style="368"/>
    <col min="1025" max="1025" width="10.140625" style="368" customWidth="1"/>
    <col min="1026" max="1026" width="56.42578125" style="368" customWidth="1"/>
    <col min="1027" max="1027" width="10.140625" style="368" customWidth="1"/>
    <col min="1028" max="1028" width="11.5703125" style="368" customWidth="1"/>
    <col min="1029" max="1029" width="12.7109375" style="368" customWidth="1"/>
    <col min="1030" max="1032" width="9" style="368"/>
    <col min="1033" max="1033" width="9.140625" style="368" customWidth="1"/>
    <col min="1034" max="1280" width="9" style="368"/>
    <col min="1281" max="1281" width="10.140625" style="368" customWidth="1"/>
    <col min="1282" max="1282" width="56.42578125" style="368" customWidth="1"/>
    <col min="1283" max="1283" width="10.140625" style="368" customWidth="1"/>
    <col min="1284" max="1284" width="11.5703125" style="368" customWidth="1"/>
    <col min="1285" max="1285" width="12.7109375" style="368" customWidth="1"/>
    <col min="1286" max="1288" width="9" style="368"/>
    <col min="1289" max="1289" width="9.140625" style="368" customWidth="1"/>
    <col min="1290" max="1536" width="9" style="368"/>
    <col min="1537" max="1537" width="10.140625" style="368" customWidth="1"/>
    <col min="1538" max="1538" width="56.42578125" style="368" customWidth="1"/>
    <col min="1539" max="1539" width="10.140625" style="368" customWidth="1"/>
    <col min="1540" max="1540" width="11.5703125" style="368" customWidth="1"/>
    <col min="1541" max="1541" width="12.7109375" style="368" customWidth="1"/>
    <col min="1542" max="1544" width="9" style="368"/>
    <col min="1545" max="1545" width="9.140625" style="368" customWidth="1"/>
    <col min="1546" max="1792" width="9" style="368"/>
    <col min="1793" max="1793" width="10.140625" style="368" customWidth="1"/>
    <col min="1794" max="1794" width="56.42578125" style="368" customWidth="1"/>
    <col min="1795" max="1795" width="10.140625" style="368" customWidth="1"/>
    <col min="1796" max="1796" width="11.5703125" style="368" customWidth="1"/>
    <col min="1797" max="1797" width="12.7109375" style="368" customWidth="1"/>
    <col min="1798" max="1800" width="9" style="368"/>
    <col min="1801" max="1801" width="9.140625" style="368" customWidth="1"/>
    <col min="1802" max="2048" width="9" style="368"/>
    <col min="2049" max="2049" width="10.140625" style="368" customWidth="1"/>
    <col min="2050" max="2050" width="56.42578125" style="368" customWidth="1"/>
    <col min="2051" max="2051" width="10.140625" style="368" customWidth="1"/>
    <col min="2052" max="2052" width="11.5703125" style="368" customWidth="1"/>
    <col min="2053" max="2053" width="12.7109375" style="368" customWidth="1"/>
    <col min="2054" max="2056" width="9" style="368"/>
    <col min="2057" max="2057" width="9.140625" style="368" customWidth="1"/>
    <col min="2058" max="2304" width="9" style="368"/>
    <col min="2305" max="2305" width="10.140625" style="368" customWidth="1"/>
    <col min="2306" max="2306" width="56.42578125" style="368" customWidth="1"/>
    <col min="2307" max="2307" width="10.140625" style="368" customWidth="1"/>
    <col min="2308" max="2308" width="11.5703125" style="368" customWidth="1"/>
    <col min="2309" max="2309" width="12.7109375" style="368" customWidth="1"/>
    <col min="2310" max="2312" width="9" style="368"/>
    <col min="2313" max="2313" width="9.140625" style="368" customWidth="1"/>
    <col min="2314" max="2560" width="9" style="368"/>
    <col min="2561" max="2561" width="10.140625" style="368" customWidth="1"/>
    <col min="2562" max="2562" width="56.42578125" style="368" customWidth="1"/>
    <col min="2563" max="2563" width="10.140625" style="368" customWidth="1"/>
    <col min="2564" max="2564" width="11.5703125" style="368" customWidth="1"/>
    <col min="2565" max="2565" width="12.7109375" style="368" customWidth="1"/>
    <col min="2566" max="2568" width="9" style="368"/>
    <col min="2569" max="2569" width="9.140625" style="368" customWidth="1"/>
    <col min="2570" max="2816" width="9" style="368"/>
    <col min="2817" max="2817" width="10.140625" style="368" customWidth="1"/>
    <col min="2818" max="2818" width="56.42578125" style="368" customWidth="1"/>
    <col min="2819" max="2819" width="10.140625" style="368" customWidth="1"/>
    <col min="2820" max="2820" width="11.5703125" style="368" customWidth="1"/>
    <col min="2821" max="2821" width="12.7109375" style="368" customWidth="1"/>
    <col min="2822" max="2824" width="9" style="368"/>
    <col min="2825" max="2825" width="9.140625" style="368" customWidth="1"/>
    <col min="2826" max="3072" width="9" style="368"/>
    <col min="3073" max="3073" width="10.140625" style="368" customWidth="1"/>
    <col min="3074" max="3074" width="56.42578125" style="368" customWidth="1"/>
    <col min="3075" max="3075" width="10.140625" style="368" customWidth="1"/>
    <col min="3076" max="3076" width="11.5703125" style="368" customWidth="1"/>
    <col min="3077" max="3077" width="12.7109375" style="368" customWidth="1"/>
    <col min="3078" max="3080" width="9" style="368"/>
    <col min="3081" max="3081" width="9.140625" style="368" customWidth="1"/>
    <col min="3082" max="3328" width="9" style="368"/>
    <col min="3329" max="3329" width="10.140625" style="368" customWidth="1"/>
    <col min="3330" max="3330" width="56.42578125" style="368" customWidth="1"/>
    <col min="3331" max="3331" width="10.140625" style="368" customWidth="1"/>
    <col min="3332" max="3332" width="11.5703125" style="368" customWidth="1"/>
    <col min="3333" max="3333" width="12.7109375" style="368" customWidth="1"/>
    <col min="3334" max="3336" width="9" style="368"/>
    <col min="3337" max="3337" width="9.140625" style="368" customWidth="1"/>
    <col min="3338" max="3584" width="9" style="368"/>
    <col min="3585" max="3585" width="10.140625" style="368" customWidth="1"/>
    <col min="3586" max="3586" width="56.42578125" style="368" customWidth="1"/>
    <col min="3587" max="3587" width="10.140625" style="368" customWidth="1"/>
    <col min="3588" max="3588" width="11.5703125" style="368" customWidth="1"/>
    <col min="3589" max="3589" width="12.7109375" style="368" customWidth="1"/>
    <col min="3590" max="3592" width="9" style="368"/>
    <col min="3593" max="3593" width="9.140625" style="368" customWidth="1"/>
    <col min="3594" max="3840" width="9" style="368"/>
    <col min="3841" max="3841" width="10.140625" style="368" customWidth="1"/>
    <col min="3842" max="3842" width="56.42578125" style="368" customWidth="1"/>
    <col min="3843" max="3843" width="10.140625" style="368" customWidth="1"/>
    <col min="3844" max="3844" width="11.5703125" style="368" customWidth="1"/>
    <col min="3845" max="3845" width="12.7109375" style="368" customWidth="1"/>
    <col min="3846" max="3848" width="9" style="368"/>
    <col min="3849" max="3849" width="9.140625" style="368" customWidth="1"/>
    <col min="3850" max="4096" width="9" style="368"/>
    <col min="4097" max="4097" width="10.140625" style="368" customWidth="1"/>
    <col min="4098" max="4098" width="56.42578125" style="368" customWidth="1"/>
    <col min="4099" max="4099" width="10.140625" style="368" customWidth="1"/>
    <col min="4100" max="4100" width="11.5703125" style="368" customWidth="1"/>
    <col min="4101" max="4101" width="12.7109375" style="368" customWidth="1"/>
    <col min="4102" max="4104" width="9" style="368"/>
    <col min="4105" max="4105" width="9.140625" style="368" customWidth="1"/>
    <col min="4106" max="4352" width="9" style="368"/>
    <col min="4353" max="4353" width="10.140625" style="368" customWidth="1"/>
    <col min="4354" max="4354" width="56.42578125" style="368" customWidth="1"/>
    <col min="4355" max="4355" width="10.140625" style="368" customWidth="1"/>
    <col min="4356" max="4356" width="11.5703125" style="368" customWidth="1"/>
    <col min="4357" max="4357" width="12.7109375" style="368" customWidth="1"/>
    <col min="4358" max="4360" width="9" style="368"/>
    <col min="4361" max="4361" width="9.140625" style="368" customWidth="1"/>
    <col min="4362" max="4608" width="9" style="368"/>
    <col min="4609" max="4609" width="10.140625" style="368" customWidth="1"/>
    <col min="4610" max="4610" width="56.42578125" style="368" customWidth="1"/>
    <col min="4611" max="4611" width="10.140625" style="368" customWidth="1"/>
    <col min="4612" max="4612" width="11.5703125" style="368" customWidth="1"/>
    <col min="4613" max="4613" width="12.7109375" style="368" customWidth="1"/>
    <col min="4614" max="4616" width="9" style="368"/>
    <col min="4617" max="4617" width="9.140625" style="368" customWidth="1"/>
    <col min="4618" max="4864" width="9" style="368"/>
    <col min="4865" max="4865" width="10.140625" style="368" customWidth="1"/>
    <col min="4866" max="4866" width="56.42578125" style="368" customWidth="1"/>
    <col min="4867" max="4867" width="10.140625" style="368" customWidth="1"/>
    <col min="4868" max="4868" width="11.5703125" style="368" customWidth="1"/>
    <col min="4869" max="4869" width="12.7109375" style="368" customWidth="1"/>
    <col min="4870" max="4872" width="9" style="368"/>
    <col min="4873" max="4873" width="9.140625" style="368" customWidth="1"/>
    <col min="4874" max="5120" width="9" style="368"/>
    <col min="5121" max="5121" width="10.140625" style="368" customWidth="1"/>
    <col min="5122" max="5122" width="56.42578125" style="368" customWidth="1"/>
    <col min="5123" max="5123" width="10.140625" style="368" customWidth="1"/>
    <col min="5124" max="5124" width="11.5703125" style="368" customWidth="1"/>
    <col min="5125" max="5125" width="12.7109375" style="368" customWidth="1"/>
    <col min="5126" max="5128" width="9" style="368"/>
    <col min="5129" max="5129" width="9.140625" style="368" customWidth="1"/>
    <col min="5130" max="5376" width="9" style="368"/>
    <col min="5377" max="5377" width="10.140625" style="368" customWidth="1"/>
    <col min="5378" max="5378" width="56.42578125" style="368" customWidth="1"/>
    <col min="5379" max="5379" width="10.140625" style="368" customWidth="1"/>
    <col min="5380" max="5380" width="11.5703125" style="368" customWidth="1"/>
    <col min="5381" max="5381" width="12.7109375" style="368" customWidth="1"/>
    <col min="5382" max="5384" width="9" style="368"/>
    <col min="5385" max="5385" width="9.140625" style="368" customWidth="1"/>
    <col min="5386" max="5632" width="9" style="368"/>
    <col min="5633" max="5633" width="10.140625" style="368" customWidth="1"/>
    <col min="5634" max="5634" width="56.42578125" style="368" customWidth="1"/>
    <col min="5635" max="5635" width="10.140625" style="368" customWidth="1"/>
    <col min="5636" max="5636" width="11.5703125" style="368" customWidth="1"/>
    <col min="5637" max="5637" width="12.7109375" style="368" customWidth="1"/>
    <col min="5638" max="5640" width="9" style="368"/>
    <col min="5641" max="5641" width="9.140625" style="368" customWidth="1"/>
    <col min="5642" max="5888" width="9" style="368"/>
    <col min="5889" max="5889" width="10.140625" style="368" customWidth="1"/>
    <col min="5890" max="5890" width="56.42578125" style="368" customWidth="1"/>
    <col min="5891" max="5891" width="10.140625" style="368" customWidth="1"/>
    <col min="5892" max="5892" width="11.5703125" style="368" customWidth="1"/>
    <col min="5893" max="5893" width="12.7109375" style="368" customWidth="1"/>
    <col min="5894" max="5896" width="9" style="368"/>
    <col min="5897" max="5897" width="9.140625" style="368" customWidth="1"/>
    <col min="5898" max="6144" width="9" style="368"/>
    <col min="6145" max="6145" width="10.140625" style="368" customWidth="1"/>
    <col min="6146" max="6146" width="56.42578125" style="368" customWidth="1"/>
    <col min="6147" max="6147" width="10.140625" style="368" customWidth="1"/>
    <col min="6148" max="6148" width="11.5703125" style="368" customWidth="1"/>
    <col min="6149" max="6149" width="12.7109375" style="368" customWidth="1"/>
    <col min="6150" max="6152" width="9" style="368"/>
    <col min="6153" max="6153" width="9.140625" style="368" customWidth="1"/>
    <col min="6154" max="6400" width="9" style="368"/>
    <col min="6401" max="6401" width="10.140625" style="368" customWidth="1"/>
    <col min="6402" max="6402" width="56.42578125" style="368" customWidth="1"/>
    <col min="6403" max="6403" width="10.140625" style="368" customWidth="1"/>
    <col min="6404" max="6404" width="11.5703125" style="368" customWidth="1"/>
    <col min="6405" max="6405" width="12.7109375" style="368" customWidth="1"/>
    <col min="6406" max="6408" width="9" style="368"/>
    <col min="6409" max="6409" width="9.140625" style="368" customWidth="1"/>
    <col min="6410" max="6656" width="9" style="368"/>
    <col min="6657" max="6657" width="10.140625" style="368" customWidth="1"/>
    <col min="6658" max="6658" width="56.42578125" style="368" customWidth="1"/>
    <col min="6659" max="6659" width="10.140625" style="368" customWidth="1"/>
    <col min="6660" max="6660" width="11.5703125" style="368" customWidth="1"/>
    <col min="6661" max="6661" width="12.7109375" style="368" customWidth="1"/>
    <col min="6662" max="6664" width="9" style="368"/>
    <col min="6665" max="6665" width="9.140625" style="368" customWidth="1"/>
    <col min="6666" max="6912" width="9" style="368"/>
    <col min="6913" max="6913" width="10.140625" style="368" customWidth="1"/>
    <col min="6914" max="6914" width="56.42578125" style="368" customWidth="1"/>
    <col min="6915" max="6915" width="10.140625" style="368" customWidth="1"/>
    <col min="6916" max="6916" width="11.5703125" style="368" customWidth="1"/>
    <col min="6917" max="6917" width="12.7109375" style="368" customWidth="1"/>
    <col min="6918" max="6920" width="9" style="368"/>
    <col min="6921" max="6921" width="9.140625" style="368" customWidth="1"/>
    <col min="6922" max="7168" width="9" style="368"/>
    <col min="7169" max="7169" width="10.140625" style="368" customWidth="1"/>
    <col min="7170" max="7170" width="56.42578125" style="368" customWidth="1"/>
    <col min="7171" max="7171" width="10.140625" style="368" customWidth="1"/>
    <col min="7172" max="7172" width="11.5703125" style="368" customWidth="1"/>
    <col min="7173" max="7173" width="12.7109375" style="368" customWidth="1"/>
    <col min="7174" max="7176" width="9" style="368"/>
    <col min="7177" max="7177" width="9.140625" style="368" customWidth="1"/>
    <col min="7178" max="7424" width="9" style="368"/>
    <col min="7425" max="7425" width="10.140625" style="368" customWidth="1"/>
    <col min="7426" max="7426" width="56.42578125" style="368" customWidth="1"/>
    <col min="7427" max="7427" width="10.140625" style="368" customWidth="1"/>
    <col min="7428" max="7428" width="11.5703125" style="368" customWidth="1"/>
    <col min="7429" max="7429" width="12.7109375" style="368" customWidth="1"/>
    <col min="7430" max="7432" width="9" style="368"/>
    <col min="7433" max="7433" width="9.140625" style="368" customWidth="1"/>
    <col min="7434" max="7680" width="9" style="368"/>
    <col min="7681" max="7681" width="10.140625" style="368" customWidth="1"/>
    <col min="7682" max="7682" width="56.42578125" style="368" customWidth="1"/>
    <col min="7683" max="7683" width="10.140625" style="368" customWidth="1"/>
    <col min="7684" max="7684" width="11.5703125" style="368" customWidth="1"/>
    <col min="7685" max="7685" width="12.7109375" style="368" customWidth="1"/>
    <col min="7686" max="7688" width="9" style="368"/>
    <col min="7689" max="7689" width="9.140625" style="368" customWidth="1"/>
    <col min="7690" max="7936" width="9" style="368"/>
    <col min="7937" max="7937" width="10.140625" style="368" customWidth="1"/>
    <col min="7938" max="7938" width="56.42578125" style="368" customWidth="1"/>
    <col min="7939" max="7939" width="10.140625" style="368" customWidth="1"/>
    <col min="7940" max="7940" width="11.5703125" style="368" customWidth="1"/>
    <col min="7941" max="7941" width="12.7109375" style="368" customWidth="1"/>
    <col min="7942" max="7944" width="9" style="368"/>
    <col min="7945" max="7945" width="9.140625" style="368" customWidth="1"/>
    <col min="7946" max="8192" width="9" style="368"/>
    <col min="8193" max="8193" width="10.140625" style="368" customWidth="1"/>
    <col min="8194" max="8194" width="56.42578125" style="368" customWidth="1"/>
    <col min="8195" max="8195" width="10.140625" style="368" customWidth="1"/>
    <col min="8196" max="8196" width="11.5703125" style="368" customWidth="1"/>
    <col min="8197" max="8197" width="12.7109375" style="368" customWidth="1"/>
    <col min="8198" max="8200" width="9" style="368"/>
    <col min="8201" max="8201" width="9.140625" style="368" customWidth="1"/>
    <col min="8202" max="8448" width="9" style="368"/>
    <col min="8449" max="8449" width="10.140625" style="368" customWidth="1"/>
    <col min="8450" max="8450" width="56.42578125" style="368" customWidth="1"/>
    <col min="8451" max="8451" width="10.140625" style="368" customWidth="1"/>
    <col min="8452" max="8452" width="11.5703125" style="368" customWidth="1"/>
    <col min="8453" max="8453" width="12.7109375" style="368" customWidth="1"/>
    <col min="8454" max="8456" width="9" style="368"/>
    <col min="8457" max="8457" width="9.140625" style="368" customWidth="1"/>
    <col min="8458" max="8704" width="9" style="368"/>
    <col min="8705" max="8705" width="10.140625" style="368" customWidth="1"/>
    <col min="8706" max="8706" width="56.42578125" style="368" customWidth="1"/>
    <col min="8707" max="8707" width="10.140625" style="368" customWidth="1"/>
    <col min="8708" max="8708" width="11.5703125" style="368" customWidth="1"/>
    <col min="8709" max="8709" width="12.7109375" style="368" customWidth="1"/>
    <col min="8710" max="8712" width="9" style="368"/>
    <col min="8713" max="8713" width="9.140625" style="368" customWidth="1"/>
    <col min="8714" max="8960" width="9" style="368"/>
    <col min="8961" max="8961" width="10.140625" style="368" customWidth="1"/>
    <col min="8962" max="8962" width="56.42578125" style="368" customWidth="1"/>
    <col min="8963" max="8963" width="10.140625" style="368" customWidth="1"/>
    <col min="8964" max="8964" width="11.5703125" style="368" customWidth="1"/>
    <col min="8965" max="8965" width="12.7109375" style="368" customWidth="1"/>
    <col min="8966" max="8968" width="9" style="368"/>
    <col min="8969" max="8969" width="9.140625" style="368" customWidth="1"/>
    <col min="8970" max="9216" width="9" style="368"/>
    <col min="9217" max="9217" width="10.140625" style="368" customWidth="1"/>
    <col min="9218" max="9218" width="56.42578125" style="368" customWidth="1"/>
    <col min="9219" max="9219" width="10.140625" style="368" customWidth="1"/>
    <col min="9220" max="9220" width="11.5703125" style="368" customWidth="1"/>
    <col min="9221" max="9221" width="12.7109375" style="368" customWidth="1"/>
    <col min="9222" max="9224" width="9" style="368"/>
    <col min="9225" max="9225" width="9.140625" style="368" customWidth="1"/>
    <col min="9226" max="9472" width="9" style="368"/>
    <col min="9473" max="9473" width="10.140625" style="368" customWidth="1"/>
    <col min="9474" max="9474" width="56.42578125" style="368" customWidth="1"/>
    <col min="9475" max="9475" width="10.140625" style="368" customWidth="1"/>
    <col min="9476" max="9476" width="11.5703125" style="368" customWidth="1"/>
    <col min="9477" max="9477" width="12.7109375" style="368" customWidth="1"/>
    <col min="9478" max="9480" width="9" style="368"/>
    <col min="9481" max="9481" width="9.140625" style="368" customWidth="1"/>
    <col min="9482" max="9728" width="9" style="368"/>
    <col min="9729" max="9729" width="10.140625" style="368" customWidth="1"/>
    <col min="9730" max="9730" width="56.42578125" style="368" customWidth="1"/>
    <col min="9731" max="9731" width="10.140625" style="368" customWidth="1"/>
    <col min="9732" max="9732" width="11.5703125" style="368" customWidth="1"/>
    <col min="9733" max="9733" width="12.7109375" style="368" customWidth="1"/>
    <col min="9734" max="9736" width="9" style="368"/>
    <col min="9737" max="9737" width="9.140625" style="368" customWidth="1"/>
    <col min="9738" max="9984" width="9" style="368"/>
    <col min="9985" max="9985" width="10.140625" style="368" customWidth="1"/>
    <col min="9986" max="9986" width="56.42578125" style="368" customWidth="1"/>
    <col min="9987" max="9987" width="10.140625" style="368" customWidth="1"/>
    <col min="9988" max="9988" width="11.5703125" style="368" customWidth="1"/>
    <col min="9989" max="9989" width="12.7109375" style="368" customWidth="1"/>
    <col min="9990" max="9992" width="9" style="368"/>
    <col min="9993" max="9993" width="9.140625" style="368" customWidth="1"/>
    <col min="9994" max="10240" width="9" style="368"/>
    <col min="10241" max="10241" width="10.140625" style="368" customWidth="1"/>
    <col min="10242" max="10242" width="56.42578125" style="368" customWidth="1"/>
    <col min="10243" max="10243" width="10.140625" style="368" customWidth="1"/>
    <col min="10244" max="10244" width="11.5703125" style="368" customWidth="1"/>
    <col min="10245" max="10245" width="12.7109375" style="368" customWidth="1"/>
    <col min="10246" max="10248" width="9" style="368"/>
    <col min="10249" max="10249" width="9.140625" style="368" customWidth="1"/>
    <col min="10250" max="10496" width="9" style="368"/>
    <col min="10497" max="10497" width="10.140625" style="368" customWidth="1"/>
    <col min="10498" max="10498" width="56.42578125" style="368" customWidth="1"/>
    <col min="10499" max="10499" width="10.140625" style="368" customWidth="1"/>
    <col min="10500" max="10500" width="11.5703125" style="368" customWidth="1"/>
    <col min="10501" max="10501" width="12.7109375" style="368" customWidth="1"/>
    <col min="10502" max="10504" width="9" style="368"/>
    <col min="10505" max="10505" width="9.140625" style="368" customWidth="1"/>
    <col min="10506" max="10752" width="9" style="368"/>
    <col min="10753" max="10753" width="10.140625" style="368" customWidth="1"/>
    <col min="10754" max="10754" width="56.42578125" style="368" customWidth="1"/>
    <col min="10755" max="10755" width="10.140625" style="368" customWidth="1"/>
    <col min="10756" max="10756" width="11.5703125" style="368" customWidth="1"/>
    <col min="10757" max="10757" width="12.7109375" style="368" customWidth="1"/>
    <col min="10758" max="10760" width="9" style="368"/>
    <col min="10761" max="10761" width="9.140625" style="368" customWidth="1"/>
    <col min="10762" max="11008" width="9" style="368"/>
    <col min="11009" max="11009" width="10.140625" style="368" customWidth="1"/>
    <col min="11010" max="11010" width="56.42578125" style="368" customWidth="1"/>
    <col min="11011" max="11011" width="10.140625" style="368" customWidth="1"/>
    <col min="11012" max="11012" width="11.5703125" style="368" customWidth="1"/>
    <col min="11013" max="11013" width="12.7109375" style="368" customWidth="1"/>
    <col min="11014" max="11016" width="9" style="368"/>
    <col min="11017" max="11017" width="9.140625" style="368" customWidth="1"/>
    <col min="11018" max="11264" width="9" style="368"/>
    <col min="11265" max="11265" width="10.140625" style="368" customWidth="1"/>
    <col min="11266" max="11266" width="56.42578125" style="368" customWidth="1"/>
    <col min="11267" max="11267" width="10.140625" style="368" customWidth="1"/>
    <col min="11268" max="11268" width="11.5703125" style="368" customWidth="1"/>
    <col min="11269" max="11269" width="12.7109375" style="368" customWidth="1"/>
    <col min="11270" max="11272" width="9" style="368"/>
    <col min="11273" max="11273" width="9.140625" style="368" customWidth="1"/>
    <col min="11274" max="11520" width="9" style="368"/>
    <col min="11521" max="11521" width="10.140625" style="368" customWidth="1"/>
    <col min="11522" max="11522" width="56.42578125" style="368" customWidth="1"/>
    <col min="11523" max="11523" width="10.140625" style="368" customWidth="1"/>
    <col min="11524" max="11524" width="11.5703125" style="368" customWidth="1"/>
    <col min="11525" max="11525" width="12.7109375" style="368" customWidth="1"/>
    <col min="11526" max="11528" width="9" style="368"/>
    <col min="11529" max="11529" width="9.140625" style="368" customWidth="1"/>
    <col min="11530" max="11776" width="9" style="368"/>
    <col min="11777" max="11777" width="10.140625" style="368" customWidth="1"/>
    <col min="11778" max="11778" width="56.42578125" style="368" customWidth="1"/>
    <col min="11779" max="11779" width="10.140625" style="368" customWidth="1"/>
    <col min="11780" max="11780" width="11.5703125" style="368" customWidth="1"/>
    <col min="11781" max="11781" width="12.7109375" style="368" customWidth="1"/>
    <col min="11782" max="11784" width="9" style="368"/>
    <col min="11785" max="11785" width="9.140625" style="368" customWidth="1"/>
    <col min="11786" max="12032" width="9" style="368"/>
    <col min="12033" max="12033" width="10.140625" style="368" customWidth="1"/>
    <col min="12034" max="12034" width="56.42578125" style="368" customWidth="1"/>
    <col min="12035" max="12035" width="10.140625" style="368" customWidth="1"/>
    <col min="12036" max="12036" width="11.5703125" style="368" customWidth="1"/>
    <col min="12037" max="12037" width="12.7109375" style="368" customWidth="1"/>
    <col min="12038" max="12040" width="9" style="368"/>
    <col min="12041" max="12041" width="9.140625" style="368" customWidth="1"/>
    <col min="12042" max="12288" width="9" style="368"/>
    <col min="12289" max="12289" width="10.140625" style="368" customWidth="1"/>
    <col min="12290" max="12290" width="56.42578125" style="368" customWidth="1"/>
    <col min="12291" max="12291" width="10.140625" style="368" customWidth="1"/>
    <col min="12292" max="12292" width="11.5703125" style="368" customWidth="1"/>
    <col min="12293" max="12293" width="12.7109375" style="368" customWidth="1"/>
    <col min="12294" max="12296" width="9" style="368"/>
    <col min="12297" max="12297" width="9.140625" style="368" customWidth="1"/>
    <col min="12298" max="12544" width="9" style="368"/>
    <col min="12545" max="12545" width="10.140625" style="368" customWidth="1"/>
    <col min="12546" max="12546" width="56.42578125" style="368" customWidth="1"/>
    <col min="12547" max="12547" width="10.140625" style="368" customWidth="1"/>
    <col min="12548" max="12548" width="11.5703125" style="368" customWidth="1"/>
    <col min="12549" max="12549" width="12.7109375" style="368" customWidth="1"/>
    <col min="12550" max="12552" width="9" style="368"/>
    <col min="12553" max="12553" width="9.140625" style="368" customWidth="1"/>
    <col min="12554" max="12800" width="9" style="368"/>
    <col min="12801" max="12801" width="10.140625" style="368" customWidth="1"/>
    <col min="12802" max="12802" width="56.42578125" style="368" customWidth="1"/>
    <col min="12803" max="12803" width="10.140625" style="368" customWidth="1"/>
    <col min="12804" max="12804" width="11.5703125" style="368" customWidth="1"/>
    <col min="12805" max="12805" width="12.7109375" style="368" customWidth="1"/>
    <col min="12806" max="12808" width="9" style="368"/>
    <col min="12809" max="12809" width="9.140625" style="368" customWidth="1"/>
    <col min="12810" max="13056" width="9" style="368"/>
    <col min="13057" max="13057" width="10.140625" style="368" customWidth="1"/>
    <col min="13058" max="13058" width="56.42578125" style="368" customWidth="1"/>
    <col min="13059" max="13059" width="10.140625" style="368" customWidth="1"/>
    <col min="13060" max="13060" width="11.5703125" style="368" customWidth="1"/>
    <col min="13061" max="13061" width="12.7109375" style="368" customWidth="1"/>
    <col min="13062" max="13064" width="9" style="368"/>
    <col min="13065" max="13065" width="9.140625" style="368" customWidth="1"/>
    <col min="13066" max="13312" width="9" style="368"/>
    <col min="13313" max="13313" width="10.140625" style="368" customWidth="1"/>
    <col min="13314" max="13314" width="56.42578125" style="368" customWidth="1"/>
    <col min="13315" max="13315" width="10.140625" style="368" customWidth="1"/>
    <col min="13316" max="13316" width="11.5703125" style="368" customWidth="1"/>
    <col min="13317" max="13317" width="12.7109375" style="368" customWidth="1"/>
    <col min="13318" max="13320" width="9" style="368"/>
    <col min="13321" max="13321" width="9.140625" style="368" customWidth="1"/>
    <col min="13322" max="13568" width="9" style="368"/>
    <col min="13569" max="13569" width="10.140625" style="368" customWidth="1"/>
    <col min="13570" max="13570" width="56.42578125" style="368" customWidth="1"/>
    <col min="13571" max="13571" width="10.140625" style="368" customWidth="1"/>
    <col min="13572" max="13572" width="11.5703125" style="368" customWidth="1"/>
    <col min="13573" max="13573" width="12.7109375" style="368" customWidth="1"/>
    <col min="13574" max="13576" width="9" style="368"/>
    <col min="13577" max="13577" width="9.140625" style="368" customWidth="1"/>
    <col min="13578" max="13824" width="9" style="368"/>
    <col min="13825" max="13825" width="10.140625" style="368" customWidth="1"/>
    <col min="13826" max="13826" width="56.42578125" style="368" customWidth="1"/>
    <col min="13827" max="13827" width="10.140625" style="368" customWidth="1"/>
    <col min="13828" max="13828" width="11.5703125" style="368" customWidth="1"/>
    <col min="13829" max="13829" width="12.7109375" style="368" customWidth="1"/>
    <col min="13830" max="13832" width="9" style="368"/>
    <col min="13833" max="13833" width="9.140625" style="368" customWidth="1"/>
    <col min="13834" max="14080" width="9" style="368"/>
    <col min="14081" max="14081" width="10.140625" style="368" customWidth="1"/>
    <col min="14082" max="14082" width="56.42578125" style="368" customWidth="1"/>
    <col min="14083" max="14083" width="10.140625" style="368" customWidth="1"/>
    <col min="14084" max="14084" width="11.5703125" style="368" customWidth="1"/>
    <col min="14085" max="14085" width="12.7109375" style="368" customWidth="1"/>
    <col min="14086" max="14088" width="9" style="368"/>
    <col min="14089" max="14089" width="9.140625" style="368" customWidth="1"/>
    <col min="14090" max="14336" width="9" style="368"/>
    <col min="14337" max="14337" width="10.140625" style="368" customWidth="1"/>
    <col min="14338" max="14338" width="56.42578125" style="368" customWidth="1"/>
    <col min="14339" max="14339" width="10.140625" style="368" customWidth="1"/>
    <col min="14340" max="14340" width="11.5703125" style="368" customWidth="1"/>
    <col min="14341" max="14341" width="12.7109375" style="368" customWidth="1"/>
    <col min="14342" max="14344" width="9" style="368"/>
    <col min="14345" max="14345" width="9.140625" style="368" customWidth="1"/>
    <col min="14346" max="14592" width="9" style="368"/>
    <col min="14593" max="14593" width="10.140625" style="368" customWidth="1"/>
    <col min="14594" max="14594" width="56.42578125" style="368" customWidth="1"/>
    <col min="14595" max="14595" width="10.140625" style="368" customWidth="1"/>
    <col min="14596" max="14596" width="11.5703125" style="368" customWidth="1"/>
    <col min="14597" max="14597" width="12.7109375" style="368" customWidth="1"/>
    <col min="14598" max="14600" width="9" style="368"/>
    <col min="14601" max="14601" width="9.140625" style="368" customWidth="1"/>
    <col min="14602" max="14848" width="9" style="368"/>
    <col min="14849" max="14849" width="10.140625" style="368" customWidth="1"/>
    <col min="14850" max="14850" width="56.42578125" style="368" customWidth="1"/>
    <col min="14851" max="14851" width="10.140625" style="368" customWidth="1"/>
    <col min="14852" max="14852" width="11.5703125" style="368" customWidth="1"/>
    <col min="14853" max="14853" width="12.7109375" style="368" customWidth="1"/>
    <col min="14854" max="14856" width="9" style="368"/>
    <col min="14857" max="14857" width="9.140625" style="368" customWidth="1"/>
    <col min="14858" max="15104" width="9" style="368"/>
    <col min="15105" max="15105" width="10.140625" style="368" customWidth="1"/>
    <col min="15106" max="15106" width="56.42578125" style="368" customWidth="1"/>
    <col min="15107" max="15107" width="10.140625" style="368" customWidth="1"/>
    <col min="15108" max="15108" width="11.5703125" style="368" customWidth="1"/>
    <col min="15109" max="15109" width="12.7109375" style="368" customWidth="1"/>
    <col min="15110" max="15112" width="9" style="368"/>
    <col min="15113" max="15113" width="9.140625" style="368" customWidth="1"/>
    <col min="15114" max="15360" width="9" style="368"/>
    <col min="15361" max="15361" width="10.140625" style="368" customWidth="1"/>
    <col min="15362" max="15362" width="56.42578125" style="368" customWidth="1"/>
    <col min="15363" max="15363" width="10.140625" style="368" customWidth="1"/>
    <col min="15364" max="15364" width="11.5703125" style="368" customWidth="1"/>
    <col min="15365" max="15365" width="12.7109375" style="368" customWidth="1"/>
    <col min="15366" max="15368" width="9" style="368"/>
    <col min="15369" max="15369" width="9.140625" style="368" customWidth="1"/>
    <col min="15370" max="15616" width="9" style="368"/>
    <col min="15617" max="15617" width="10.140625" style="368" customWidth="1"/>
    <col min="15618" max="15618" width="56.42578125" style="368" customWidth="1"/>
    <col min="15619" max="15619" width="10.140625" style="368" customWidth="1"/>
    <col min="15620" max="15620" width="11.5703125" style="368" customWidth="1"/>
    <col min="15621" max="15621" width="12.7109375" style="368" customWidth="1"/>
    <col min="15622" max="15624" width="9" style="368"/>
    <col min="15625" max="15625" width="9.140625" style="368" customWidth="1"/>
    <col min="15626" max="15872" width="9" style="368"/>
    <col min="15873" max="15873" width="10.140625" style="368" customWidth="1"/>
    <col min="15874" max="15874" width="56.42578125" style="368" customWidth="1"/>
    <col min="15875" max="15875" width="10.140625" style="368" customWidth="1"/>
    <col min="15876" max="15876" width="11.5703125" style="368" customWidth="1"/>
    <col min="15877" max="15877" width="12.7109375" style="368" customWidth="1"/>
    <col min="15878" max="15880" width="9" style="368"/>
    <col min="15881" max="15881" width="9.140625" style="368" customWidth="1"/>
    <col min="15882" max="16128" width="9" style="368"/>
    <col min="16129" max="16129" width="10.140625" style="368" customWidth="1"/>
    <col min="16130" max="16130" width="56.42578125" style="368" customWidth="1"/>
    <col min="16131" max="16131" width="10.140625" style="368" customWidth="1"/>
    <col min="16132" max="16132" width="11.5703125" style="368" customWidth="1"/>
    <col min="16133" max="16133" width="12.7109375" style="368" customWidth="1"/>
    <col min="16134" max="16136" width="9" style="368"/>
    <col min="16137" max="16137" width="9.140625" style="368" customWidth="1"/>
    <col min="16138" max="16384" width="9" style="368"/>
  </cols>
  <sheetData>
    <row r="1" spans="1:5" ht="17.25" customHeight="1">
      <c r="A1" s="641"/>
      <c r="B1" s="820" t="s">
        <v>1349</v>
      </c>
      <c r="C1" s="820"/>
      <c r="D1" s="820"/>
      <c r="E1" s="820"/>
    </row>
    <row r="2" spans="1:5" ht="29.25" customHeight="1">
      <c r="A2" s="642" t="s">
        <v>1518</v>
      </c>
      <c r="B2" s="821" t="s">
        <v>1519</v>
      </c>
      <c r="C2" s="821"/>
      <c r="D2" s="821"/>
      <c r="E2" s="821"/>
    </row>
    <row r="3" spans="1:5" ht="15.75" customHeight="1">
      <c r="A3" s="645"/>
      <c r="B3" s="644"/>
      <c r="C3" s="645" t="s">
        <v>1319</v>
      </c>
      <c r="D3" s="646" t="s">
        <v>1351</v>
      </c>
      <c r="E3" s="645" t="s">
        <v>1352</v>
      </c>
    </row>
    <row r="4" spans="1:5" ht="16.5">
      <c r="A4" s="643" t="s">
        <v>1520</v>
      </c>
      <c r="B4" s="647" t="s">
        <v>1354</v>
      </c>
      <c r="C4" s="648"/>
      <c r="D4" s="704"/>
      <c r="E4" s="704"/>
    </row>
    <row r="5" spans="1:5" ht="11.25" customHeight="1">
      <c r="A5" s="643"/>
      <c r="B5" s="647"/>
      <c r="C5" s="648"/>
      <c r="D5" s="704"/>
      <c r="E5" s="704"/>
    </row>
    <row r="6" spans="1:5" ht="37.5" customHeight="1">
      <c r="A6" s="645" t="s">
        <v>1521</v>
      </c>
      <c r="B6" s="644" t="s">
        <v>2456</v>
      </c>
      <c r="C6" s="644"/>
      <c r="D6" s="855"/>
      <c r="E6" s="701"/>
    </row>
    <row r="7" spans="1:5" ht="16.5">
      <c r="A7" s="645"/>
      <c r="B7" s="645" t="s">
        <v>116</v>
      </c>
      <c r="C7" s="648">
        <v>31.23</v>
      </c>
      <c r="D7" s="857">
        <v>0</v>
      </c>
      <c r="E7" s="704">
        <f>C7*D7</f>
        <v>0</v>
      </c>
    </row>
    <row r="8" spans="1:5" ht="38.25" customHeight="1">
      <c r="A8" s="645" t="s">
        <v>1522</v>
      </c>
      <c r="B8" s="644" t="s">
        <v>1523</v>
      </c>
      <c r="C8" s="644"/>
      <c r="D8" s="855"/>
      <c r="E8" s="701"/>
    </row>
    <row r="9" spans="1:5" ht="16.5">
      <c r="A9" s="645"/>
      <c r="B9" s="645" t="s">
        <v>375</v>
      </c>
      <c r="C9" s="648">
        <v>6</v>
      </c>
      <c r="D9" s="857">
        <v>0</v>
      </c>
      <c r="E9" s="704">
        <f>C9*D9</f>
        <v>0</v>
      </c>
    </row>
    <row r="10" spans="1:5" ht="17.25" thickBot="1">
      <c r="A10" s="645"/>
      <c r="B10" s="644"/>
      <c r="C10" s="648"/>
      <c r="D10" s="857"/>
      <c r="E10" s="704"/>
    </row>
    <row r="11" spans="1:5" ht="17.25" thickBot="1">
      <c r="A11" s="645"/>
      <c r="B11" s="652" t="s">
        <v>1524</v>
      </c>
      <c r="C11" s="653"/>
      <c r="D11" s="858"/>
      <c r="E11" s="707">
        <f>SUM(E7,E9)</f>
        <v>0</v>
      </c>
    </row>
    <row r="12" spans="1:5" ht="16.5">
      <c r="A12" s="645"/>
      <c r="B12" s="644"/>
      <c r="C12" s="648"/>
      <c r="D12" s="857"/>
      <c r="E12" s="704"/>
    </row>
    <row r="13" spans="1:5" ht="16.5">
      <c r="A13" s="643" t="s">
        <v>1525</v>
      </c>
      <c r="B13" s="647" t="s">
        <v>1380</v>
      </c>
      <c r="C13" s="648"/>
      <c r="D13" s="857"/>
      <c r="E13" s="704"/>
    </row>
    <row r="14" spans="1:5" ht="40.5" customHeight="1">
      <c r="A14" s="643"/>
      <c r="B14" s="667" t="s">
        <v>2457</v>
      </c>
      <c r="C14" s="667"/>
      <c r="D14" s="863"/>
      <c r="E14" s="710"/>
    </row>
    <row r="15" spans="1:5" ht="16.5">
      <c r="A15" s="645"/>
      <c r="B15" s="644"/>
      <c r="C15" s="648"/>
      <c r="D15" s="857"/>
      <c r="E15" s="704"/>
    </row>
    <row r="16" spans="1:5" ht="134.25" customHeight="1">
      <c r="A16" s="645" t="s">
        <v>1526</v>
      </c>
      <c r="B16" s="644" t="s">
        <v>2458</v>
      </c>
      <c r="C16" s="644"/>
      <c r="D16" s="855"/>
      <c r="E16" s="701"/>
    </row>
    <row r="17" spans="1:5" ht="16.5">
      <c r="A17" s="645"/>
      <c r="B17" s="645" t="s">
        <v>123</v>
      </c>
      <c r="C17" s="648">
        <v>153.99</v>
      </c>
      <c r="D17" s="857">
        <v>0</v>
      </c>
      <c r="E17" s="704">
        <f>C17*D17</f>
        <v>0</v>
      </c>
    </row>
    <row r="18" spans="1:5" ht="75.75" customHeight="1">
      <c r="A18" s="645" t="s">
        <v>1527</v>
      </c>
      <c r="B18" s="644" t="s">
        <v>2459</v>
      </c>
      <c r="C18" s="644"/>
      <c r="D18" s="855"/>
      <c r="E18" s="701"/>
    </row>
    <row r="19" spans="1:5" ht="16.5">
      <c r="A19" s="645"/>
      <c r="B19" s="645" t="s">
        <v>123</v>
      </c>
      <c r="C19" s="648">
        <v>48.31</v>
      </c>
      <c r="D19" s="857">
        <v>0</v>
      </c>
      <c r="E19" s="704">
        <f>C19*D19</f>
        <v>0</v>
      </c>
    </row>
    <row r="20" spans="1:5" ht="56.25" customHeight="1">
      <c r="A20" s="645" t="s">
        <v>1528</v>
      </c>
      <c r="B20" s="644" t="s">
        <v>2460</v>
      </c>
      <c r="C20" s="644"/>
      <c r="D20" s="855"/>
      <c r="E20" s="701"/>
    </row>
    <row r="21" spans="1:5" ht="16.5">
      <c r="A21" s="645"/>
      <c r="B21" s="645" t="s">
        <v>123</v>
      </c>
      <c r="C21" s="648">
        <v>105.68</v>
      </c>
      <c r="D21" s="857">
        <v>0</v>
      </c>
      <c r="E21" s="704">
        <f>C21*D21</f>
        <v>0</v>
      </c>
    </row>
    <row r="22" spans="1:5" ht="57" customHeight="1">
      <c r="A22" s="645" t="s">
        <v>1529</v>
      </c>
      <c r="B22" s="644" t="s">
        <v>2461</v>
      </c>
      <c r="C22" s="644"/>
      <c r="D22" s="855"/>
      <c r="E22" s="701"/>
    </row>
    <row r="23" spans="1:5" ht="16.5">
      <c r="A23" s="645"/>
      <c r="B23" s="645" t="s">
        <v>113</v>
      </c>
      <c r="C23" s="648">
        <v>41.54</v>
      </c>
      <c r="D23" s="857">
        <v>0</v>
      </c>
      <c r="E23" s="704">
        <f>C23*D23</f>
        <v>0</v>
      </c>
    </row>
    <row r="24" spans="1:5" ht="17.25" thickBot="1">
      <c r="A24" s="645"/>
      <c r="B24" s="644"/>
      <c r="C24" s="648"/>
      <c r="D24" s="857"/>
      <c r="E24" s="704"/>
    </row>
    <row r="25" spans="1:5" ht="17.25" thickBot="1">
      <c r="A25" s="645"/>
      <c r="B25" s="652" t="s">
        <v>1530</v>
      </c>
      <c r="C25" s="653"/>
      <c r="D25" s="858"/>
      <c r="E25" s="707">
        <f>SUM(E17,E19,E21,E23)</f>
        <v>0</v>
      </c>
    </row>
    <row r="26" spans="1:5" ht="16.5">
      <c r="A26" s="645"/>
      <c r="B26" s="644"/>
      <c r="C26" s="648"/>
      <c r="D26" s="857"/>
      <c r="E26" s="704"/>
    </row>
    <row r="27" spans="1:5" ht="16.5">
      <c r="A27" s="643" t="s">
        <v>1531</v>
      </c>
      <c r="B27" s="647" t="s">
        <v>1532</v>
      </c>
      <c r="C27" s="648"/>
      <c r="D27" s="857"/>
      <c r="E27" s="704"/>
    </row>
    <row r="28" spans="1:5" ht="16.5">
      <c r="A28" s="643"/>
      <c r="B28" s="647"/>
      <c r="C28" s="648"/>
      <c r="D28" s="857"/>
      <c r="E28" s="704"/>
    </row>
    <row r="29" spans="1:5" ht="77.25" customHeight="1">
      <c r="A29" s="645" t="s">
        <v>1533</v>
      </c>
      <c r="B29" s="644" t="s">
        <v>1534</v>
      </c>
      <c r="C29" s="644"/>
      <c r="D29" s="855"/>
      <c r="E29" s="701"/>
    </row>
    <row r="30" spans="1:5" ht="16.5">
      <c r="A30" s="645"/>
      <c r="B30" s="645" t="s">
        <v>116</v>
      </c>
      <c r="C30" s="648">
        <v>33</v>
      </c>
      <c r="D30" s="857">
        <v>0</v>
      </c>
      <c r="E30" s="704">
        <f>C30*D30</f>
        <v>0</v>
      </c>
    </row>
    <row r="31" spans="1:5" ht="52.5" customHeight="1">
      <c r="A31" s="654" t="s">
        <v>1535</v>
      </c>
      <c r="B31" s="644" t="s">
        <v>1536</v>
      </c>
      <c r="C31" s="644"/>
      <c r="D31" s="855"/>
      <c r="E31" s="701"/>
    </row>
    <row r="32" spans="1:5" ht="16.5">
      <c r="A32" s="645"/>
      <c r="B32" s="645" t="s">
        <v>375</v>
      </c>
      <c r="C32" s="648">
        <v>1</v>
      </c>
      <c r="D32" s="857">
        <v>0</v>
      </c>
      <c r="E32" s="704">
        <f>C32*D32</f>
        <v>0</v>
      </c>
    </row>
    <row r="33" spans="1:5" ht="57" customHeight="1">
      <c r="A33" s="645" t="s">
        <v>1537</v>
      </c>
      <c r="B33" s="644" t="s">
        <v>2462</v>
      </c>
      <c r="C33" s="644"/>
      <c r="D33" s="855"/>
      <c r="E33" s="701"/>
    </row>
    <row r="34" spans="1:5" ht="16.5">
      <c r="A34" s="645"/>
      <c r="B34" s="645" t="s">
        <v>123</v>
      </c>
      <c r="C34" s="648">
        <v>28.2</v>
      </c>
      <c r="D34" s="857">
        <v>0</v>
      </c>
      <c r="E34" s="704">
        <f>C34*D34</f>
        <v>0</v>
      </c>
    </row>
    <row r="35" spans="1:5" ht="17.25" thickBot="1">
      <c r="A35" s="645"/>
      <c r="B35" s="644"/>
      <c r="C35" s="644"/>
      <c r="D35" s="855"/>
      <c r="E35" s="701"/>
    </row>
    <row r="36" spans="1:5" ht="17.25" thickBot="1">
      <c r="A36" s="645"/>
      <c r="B36" s="652" t="s">
        <v>1538</v>
      </c>
      <c r="C36" s="653"/>
      <c r="D36" s="706"/>
      <c r="E36" s="707">
        <f>SUM(E30,E32,E34)</f>
        <v>0</v>
      </c>
    </row>
    <row r="37" spans="1:5" ht="16.5">
      <c r="A37" s="645"/>
      <c r="B37" s="644"/>
      <c r="C37" s="644"/>
      <c r="D37" s="644"/>
      <c r="E37" s="644"/>
    </row>
    <row r="38" spans="1:5" ht="16.5">
      <c r="A38" s="643" t="s">
        <v>1539</v>
      </c>
      <c r="B38" s="824" t="s">
        <v>1540</v>
      </c>
      <c r="C38" s="824"/>
      <c r="D38" s="824"/>
      <c r="E38" s="824"/>
    </row>
    <row r="39" spans="1:5" ht="16.5">
      <c r="A39" s="643"/>
      <c r="B39" s="647"/>
      <c r="C39" s="648"/>
      <c r="D39" s="704"/>
      <c r="E39" s="704"/>
    </row>
    <row r="40" spans="1:5" ht="111" customHeight="1">
      <c r="A40" s="645" t="s">
        <v>1541</v>
      </c>
      <c r="B40" s="644" t="s">
        <v>1542</v>
      </c>
      <c r="C40" s="644"/>
      <c r="D40" s="701"/>
      <c r="E40" s="701"/>
    </row>
    <row r="41" spans="1:5" ht="51.75" customHeight="1">
      <c r="A41" s="645"/>
      <c r="B41" s="644" t="s">
        <v>1543</v>
      </c>
      <c r="C41" s="644"/>
      <c r="D41" s="855"/>
      <c r="E41" s="701"/>
    </row>
    <row r="42" spans="1:5" ht="16.5">
      <c r="A42" s="645"/>
      <c r="B42" s="645" t="s">
        <v>123</v>
      </c>
      <c r="C42" s="651">
        <v>2.63</v>
      </c>
      <c r="D42" s="857">
        <v>0</v>
      </c>
      <c r="E42" s="704">
        <f>C42*D42</f>
        <v>0</v>
      </c>
    </row>
    <row r="43" spans="1:5" ht="54" customHeight="1">
      <c r="A43" s="645"/>
      <c r="B43" s="644" t="s">
        <v>1544</v>
      </c>
      <c r="C43" s="644"/>
      <c r="D43" s="855"/>
      <c r="E43" s="701"/>
    </row>
    <row r="44" spans="1:5" ht="16.5">
      <c r="A44" s="645"/>
      <c r="B44" s="645" t="s">
        <v>123</v>
      </c>
      <c r="C44" s="651">
        <v>4.68</v>
      </c>
      <c r="D44" s="857">
        <v>0</v>
      </c>
      <c r="E44" s="704">
        <f>C44*D44</f>
        <v>0</v>
      </c>
    </row>
    <row r="45" spans="1:5" ht="53.25" customHeight="1">
      <c r="A45" s="645"/>
      <c r="B45" s="644" t="s">
        <v>2463</v>
      </c>
      <c r="C45" s="644"/>
      <c r="D45" s="855"/>
      <c r="E45" s="701"/>
    </row>
    <row r="46" spans="1:5" ht="16.5">
      <c r="A46" s="645"/>
      <c r="B46" s="645" t="s">
        <v>123</v>
      </c>
      <c r="C46" s="651">
        <v>6.6</v>
      </c>
      <c r="D46" s="857">
        <v>0</v>
      </c>
      <c r="E46" s="704">
        <f>C46*D46</f>
        <v>0</v>
      </c>
    </row>
    <row r="47" spans="1:5" ht="57.75" customHeight="1">
      <c r="A47" s="645" t="s">
        <v>1545</v>
      </c>
      <c r="B47" s="644" t="s">
        <v>2464</v>
      </c>
      <c r="C47" s="644"/>
      <c r="D47" s="855"/>
      <c r="E47" s="701"/>
    </row>
    <row r="48" spans="1:5" ht="16.5">
      <c r="A48" s="645"/>
      <c r="B48" s="645" t="s">
        <v>123</v>
      </c>
      <c r="C48" s="648">
        <v>4.1500000000000004</v>
      </c>
      <c r="D48" s="857">
        <v>0</v>
      </c>
      <c r="E48" s="704">
        <f>C48*D48</f>
        <v>0</v>
      </c>
    </row>
    <row r="49" spans="1:5" ht="94.5" customHeight="1">
      <c r="A49" s="645" t="s">
        <v>1546</v>
      </c>
      <c r="B49" s="644" t="s">
        <v>2465</v>
      </c>
      <c r="C49" s="644"/>
      <c r="D49" s="855"/>
      <c r="E49" s="701"/>
    </row>
    <row r="50" spans="1:5" ht="16.5">
      <c r="A50" s="645"/>
      <c r="B50" s="645" t="s">
        <v>113</v>
      </c>
      <c r="C50" s="648">
        <v>26.83</v>
      </c>
      <c r="D50" s="857">
        <v>0</v>
      </c>
      <c r="E50" s="704">
        <f>C50*D50</f>
        <v>0</v>
      </c>
    </row>
    <row r="51" spans="1:5" ht="57" customHeight="1">
      <c r="A51" s="645" t="s">
        <v>1547</v>
      </c>
      <c r="B51" s="644" t="s">
        <v>1548</v>
      </c>
      <c r="C51" s="644"/>
      <c r="D51" s="855"/>
      <c r="E51" s="701"/>
    </row>
    <row r="52" spans="1:5" ht="16.5">
      <c r="A52" s="645"/>
      <c r="B52" s="650" t="s">
        <v>1549</v>
      </c>
      <c r="C52" s="650"/>
      <c r="D52" s="856"/>
      <c r="E52" s="705"/>
    </row>
    <row r="53" spans="1:5" ht="16.5">
      <c r="A53" s="645"/>
      <c r="B53" s="645" t="s">
        <v>278</v>
      </c>
      <c r="C53" s="648">
        <v>1911.5</v>
      </c>
      <c r="D53" s="857">
        <v>0</v>
      </c>
      <c r="E53" s="704">
        <f>C53*D53</f>
        <v>0</v>
      </c>
    </row>
    <row r="54" spans="1:5" ht="16.5">
      <c r="A54" s="645"/>
      <c r="B54" s="650" t="s">
        <v>1550</v>
      </c>
      <c r="C54" s="650"/>
      <c r="D54" s="856"/>
      <c r="E54" s="705"/>
    </row>
    <row r="55" spans="1:5" ht="16.5">
      <c r="A55" s="645"/>
      <c r="B55" s="645" t="s">
        <v>278</v>
      </c>
      <c r="C55" s="648">
        <v>45.67</v>
      </c>
      <c r="D55" s="857">
        <v>0</v>
      </c>
      <c r="E55" s="704">
        <f>C55*D55</f>
        <v>0</v>
      </c>
    </row>
    <row r="56" spans="1:5" ht="16.5">
      <c r="A56" s="645"/>
      <c r="B56" s="650" t="s">
        <v>1551</v>
      </c>
      <c r="C56" s="650"/>
      <c r="D56" s="856"/>
      <c r="E56" s="705"/>
    </row>
    <row r="57" spans="1:5" ht="16.5">
      <c r="A57" s="645"/>
      <c r="B57" s="645" t="s">
        <v>278</v>
      </c>
      <c r="C57" s="648">
        <v>515.48</v>
      </c>
      <c r="D57" s="857">
        <v>0</v>
      </c>
      <c r="E57" s="704">
        <f>C57*D57</f>
        <v>0</v>
      </c>
    </row>
    <row r="58" spans="1:5" ht="16.5">
      <c r="A58" s="645"/>
      <c r="B58" s="650" t="s">
        <v>1552</v>
      </c>
      <c r="C58" s="650"/>
      <c r="D58" s="856"/>
      <c r="E58" s="705"/>
    </row>
    <row r="59" spans="1:5" ht="16.5">
      <c r="A59" s="645"/>
      <c r="B59" s="645" t="s">
        <v>278</v>
      </c>
      <c r="C59" s="648">
        <v>481.3</v>
      </c>
      <c r="D59" s="857">
        <v>0</v>
      </c>
      <c r="E59" s="704">
        <f>C59*D59</f>
        <v>0</v>
      </c>
    </row>
    <row r="60" spans="1:5" ht="94.5" customHeight="1">
      <c r="A60" s="645" t="s">
        <v>1553</v>
      </c>
      <c r="B60" s="644" t="s">
        <v>2466</v>
      </c>
      <c r="C60" s="644"/>
      <c r="D60" s="855"/>
      <c r="E60" s="701"/>
    </row>
    <row r="61" spans="1:5" ht="16.5">
      <c r="A61" s="645"/>
      <c r="B61" s="645" t="s">
        <v>123</v>
      </c>
      <c r="C61" s="648">
        <v>16.62</v>
      </c>
      <c r="D61" s="857">
        <v>0</v>
      </c>
      <c r="E61" s="704">
        <f>C61*D61</f>
        <v>0</v>
      </c>
    </row>
    <row r="62" spans="1:5" ht="58.5" customHeight="1">
      <c r="A62" s="645" t="s">
        <v>1554</v>
      </c>
      <c r="B62" s="644" t="s">
        <v>2467</v>
      </c>
      <c r="C62" s="644"/>
      <c r="D62" s="855"/>
      <c r="E62" s="701"/>
    </row>
    <row r="63" spans="1:5" ht="16.5">
      <c r="A63" s="645"/>
      <c r="B63" s="645" t="s">
        <v>113</v>
      </c>
      <c r="C63" s="648">
        <v>98.76</v>
      </c>
      <c r="D63" s="857">
        <v>0</v>
      </c>
      <c r="E63" s="704">
        <f>C63*D63</f>
        <v>0</v>
      </c>
    </row>
    <row r="64" spans="1:5" ht="57" customHeight="1">
      <c r="A64" s="645" t="s">
        <v>1555</v>
      </c>
      <c r="B64" s="644" t="s">
        <v>2468</v>
      </c>
      <c r="C64" s="644"/>
      <c r="D64" s="855"/>
      <c r="E64" s="701"/>
    </row>
    <row r="65" spans="1:5" ht="16.5">
      <c r="A65" s="645"/>
      <c r="B65" s="645" t="s">
        <v>123</v>
      </c>
      <c r="C65" s="648">
        <v>12.04</v>
      </c>
      <c r="D65" s="857">
        <v>0</v>
      </c>
      <c r="E65" s="704">
        <f>C65*D65</f>
        <v>0</v>
      </c>
    </row>
    <row r="66" spans="1:5" ht="17.25" thickBot="1">
      <c r="A66" s="645"/>
      <c r="B66" s="644"/>
      <c r="C66" s="644"/>
      <c r="D66" s="855"/>
      <c r="E66" s="701"/>
    </row>
    <row r="67" spans="1:5" ht="17.25" thickBot="1">
      <c r="A67" s="645"/>
      <c r="B67" s="652" t="s">
        <v>1556</v>
      </c>
      <c r="C67" s="653"/>
      <c r="D67" s="858"/>
      <c r="E67" s="707">
        <f>SUM(E42,E44,E46,E48,E50,E53,E55,E57,E59,E61,E63,E65)</f>
        <v>0</v>
      </c>
    </row>
    <row r="68" spans="1:5" ht="16.5">
      <c r="A68" s="645"/>
      <c r="B68" s="644"/>
      <c r="C68" s="644"/>
      <c r="D68" s="855"/>
      <c r="E68" s="701"/>
    </row>
    <row r="69" spans="1:5" ht="16.5">
      <c r="A69" s="643" t="s">
        <v>1557</v>
      </c>
      <c r="B69" s="647" t="s">
        <v>1312</v>
      </c>
      <c r="C69" s="648"/>
      <c r="D69" s="857"/>
      <c r="E69" s="704"/>
    </row>
    <row r="70" spans="1:5" ht="16.5">
      <c r="A70" s="643"/>
      <c r="B70" s="647"/>
      <c r="C70" s="648"/>
      <c r="D70" s="857"/>
      <c r="E70" s="704"/>
    </row>
    <row r="71" spans="1:5" ht="74.25" customHeight="1">
      <c r="A71" s="645" t="s">
        <v>1558</v>
      </c>
      <c r="B71" s="644" t="s">
        <v>1559</v>
      </c>
      <c r="C71" s="644"/>
      <c r="D71" s="855"/>
      <c r="E71" s="701"/>
    </row>
    <row r="72" spans="1:5" ht="36" customHeight="1">
      <c r="A72" s="645"/>
      <c r="B72" s="644" t="s">
        <v>1560</v>
      </c>
      <c r="C72" s="644"/>
      <c r="D72" s="855"/>
      <c r="E72" s="701"/>
    </row>
    <row r="73" spans="1:5" ht="16.5">
      <c r="A73" s="645"/>
      <c r="B73" s="645" t="s">
        <v>116</v>
      </c>
      <c r="C73" s="651">
        <v>7.32</v>
      </c>
      <c r="D73" s="857">
        <v>0</v>
      </c>
      <c r="E73" s="704">
        <f>C73*D73</f>
        <v>0</v>
      </c>
    </row>
    <row r="74" spans="1:5" ht="18.75" customHeight="1">
      <c r="A74" s="645"/>
      <c r="B74" s="644" t="s">
        <v>1561</v>
      </c>
      <c r="C74" s="644"/>
      <c r="D74" s="855"/>
      <c r="E74" s="701"/>
    </row>
    <row r="75" spans="1:5" ht="16.5">
      <c r="A75" s="645"/>
      <c r="B75" s="645" t="s">
        <v>116</v>
      </c>
      <c r="C75" s="651">
        <v>19.88</v>
      </c>
      <c r="D75" s="857">
        <v>0</v>
      </c>
      <c r="E75" s="704">
        <f>C75*D75</f>
        <v>0</v>
      </c>
    </row>
    <row r="76" spans="1:5" ht="16.5" customHeight="1">
      <c r="A76" s="645"/>
      <c r="B76" s="644" t="s">
        <v>1562</v>
      </c>
      <c r="C76" s="644"/>
      <c r="D76" s="855"/>
      <c r="E76" s="701"/>
    </row>
    <row r="77" spans="1:5" ht="16.5">
      <c r="A77" s="645"/>
      <c r="B77" s="645" t="s">
        <v>116</v>
      </c>
      <c r="C77" s="651">
        <v>7.57</v>
      </c>
      <c r="D77" s="857">
        <v>0</v>
      </c>
      <c r="E77" s="704">
        <f>C77*D77</f>
        <v>0</v>
      </c>
    </row>
    <row r="78" spans="1:5" ht="58.5" customHeight="1">
      <c r="A78" s="654" t="s">
        <v>1563</v>
      </c>
      <c r="B78" s="655" t="s">
        <v>2469</v>
      </c>
      <c r="C78" s="655"/>
      <c r="D78" s="859"/>
      <c r="E78" s="708"/>
    </row>
    <row r="79" spans="1:5" ht="21.75" customHeight="1">
      <c r="A79" s="654"/>
      <c r="B79" s="655" t="s">
        <v>2470</v>
      </c>
      <c r="C79" s="655"/>
      <c r="D79" s="859"/>
      <c r="E79" s="708"/>
    </row>
    <row r="80" spans="1:5" ht="16.5">
      <c r="A80" s="654"/>
      <c r="B80" s="654" t="s">
        <v>116</v>
      </c>
      <c r="C80" s="657">
        <v>6</v>
      </c>
      <c r="D80" s="861">
        <v>0</v>
      </c>
      <c r="E80" s="709">
        <f>C80*D80</f>
        <v>0</v>
      </c>
    </row>
    <row r="81" spans="1:5" ht="33.75" customHeight="1">
      <c r="A81" s="654"/>
      <c r="B81" s="655" t="s">
        <v>2471</v>
      </c>
      <c r="C81" s="655"/>
      <c r="D81" s="859"/>
      <c r="E81" s="708"/>
    </row>
    <row r="82" spans="1:5" ht="16.5">
      <c r="A82" s="654"/>
      <c r="B82" s="654" t="s">
        <v>116</v>
      </c>
      <c r="C82" s="657">
        <v>12</v>
      </c>
      <c r="D82" s="861">
        <v>0</v>
      </c>
      <c r="E82" s="709">
        <f>C82*D82</f>
        <v>0</v>
      </c>
    </row>
    <row r="83" spans="1:5" ht="83.25" customHeight="1">
      <c r="A83" s="645" t="s">
        <v>2472</v>
      </c>
      <c r="B83" s="644" t="s">
        <v>2473</v>
      </c>
      <c r="C83" s="644"/>
      <c r="D83" s="855"/>
      <c r="E83" s="701"/>
    </row>
    <row r="84" spans="1:5" ht="16.5">
      <c r="A84" s="645"/>
      <c r="B84" s="645" t="s">
        <v>375</v>
      </c>
      <c r="C84" s="648">
        <v>5</v>
      </c>
      <c r="D84" s="857">
        <v>0</v>
      </c>
      <c r="E84" s="704">
        <f>C84*D84</f>
        <v>0</v>
      </c>
    </row>
    <row r="85" spans="1:5" ht="17.25" thickBot="1">
      <c r="A85" s="645"/>
      <c r="B85" s="644"/>
      <c r="C85" s="644"/>
      <c r="D85" s="855"/>
      <c r="E85" s="701"/>
    </row>
    <row r="86" spans="1:5" ht="17.25" thickBot="1">
      <c r="A86" s="645"/>
      <c r="B86" s="652" t="s">
        <v>1564</v>
      </c>
      <c r="C86" s="653"/>
      <c r="D86" s="706"/>
      <c r="E86" s="707">
        <f>SUM(E73,E75,E77,E80,E82,E84)</f>
        <v>0</v>
      </c>
    </row>
    <row r="87" spans="1:5" ht="16.5">
      <c r="A87" s="645"/>
      <c r="B87" s="644"/>
      <c r="C87" s="644"/>
      <c r="D87" s="644"/>
      <c r="E87" s="644"/>
    </row>
    <row r="88" spans="1:5" ht="16.5">
      <c r="A88" s="643"/>
      <c r="B88" s="824" t="s">
        <v>1565</v>
      </c>
      <c r="C88" s="824"/>
      <c r="D88" s="824"/>
      <c r="E88" s="824"/>
    </row>
    <row r="89" spans="1:5" ht="16.5">
      <c r="A89" s="645"/>
      <c r="B89" s="658"/>
      <c r="C89" s="644"/>
      <c r="D89" s="701"/>
      <c r="E89" s="701"/>
    </row>
    <row r="90" spans="1:5" ht="16.5">
      <c r="A90" s="643" t="s">
        <v>1520</v>
      </c>
      <c r="B90" s="647" t="s">
        <v>1438</v>
      </c>
      <c r="C90" s="644"/>
      <c r="D90" s="818">
        <f>SUM(E11)</f>
        <v>0</v>
      </c>
      <c r="E90" s="818"/>
    </row>
    <row r="91" spans="1:5" ht="16.5">
      <c r="A91" s="643" t="s">
        <v>1525</v>
      </c>
      <c r="B91" s="647" t="s">
        <v>201</v>
      </c>
      <c r="C91" s="644"/>
      <c r="D91" s="818">
        <f>SUM(E25)</f>
        <v>0</v>
      </c>
      <c r="E91" s="818"/>
    </row>
    <row r="92" spans="1:5" ht="16.5">
      <c r="A92" s="643" t="s">
        <v>1531</v>
      </c>
      <c r="B92" s="647" t="s">
        <v>1532</v>
      </c>
      <c r="C92" s="644"/>
      <c r="D92" s="818">
        <f>SUM(E36)</f>
        <v>0</v>
      </c>
      <c r="E92" s="818"/>
    </row>
    <row r="93" spans="1:5" ht="16.5">
      <c r="A93" s="643" t="s">
        <v>1539</v>
      </c>
      <c r="B93" s="824" t="s">
        <v>1566</v>
      </c>
      <c r="C93" s="824"/>
      <c r="D93" s="828">
        <f>SUM(E67)</f>
        <v>0</v>
      </c>
      <c r="E93" s="828"/>
    </row>
    <row r="94" spans="1:5" ht="17.25" thickBot="1">
      <c r="A94" s="643" t="s">
        <v>1557</v>
      </c>
      <c r="B94" s="824" t="s">
        <v>1567</v>
      </c>
      <c r="C94" s="824"/>
      <c r="D94" s="819">
        <f>SUM(E86)</f>
        <v>0</v>
      </c>
      <c r="E94" s="819"/>
    </row>
    <row r="95" spans="1:5" ht="17.25" thickBot="1">
      <c r="A95" s="645"/>
      <c r="B95" s="659" t="s">
        <v>1568</v>
      </c>
      <c r="C95" s="660"/>
      <c r="D95" s="702"/>
      <c r="E95" s="703">
        <f>SUM(D90:E94)</f>
        <v>0</v>
      </c>
    </row>
  </sheetData>
  <sheetProtection algorithmName="SHA-512" hashValue="g4CQvhWhSppalEKGWmwlkVpgz53PEq/uHMU0N8JKCHnydD/4QbKMdmglmrH8i8lo6ALIWML5fN79YfDWOgweog==" saltValue="RMRUFdHYOj9msIAkvZeAIg==" spinCount="100000" sheet="1" objects="1" scenarios="1"/>
  <mergeCells count="11">
    <mergeCell ref="D92:E92"/>
    <mergeCell ref="B93:C93"/>
    <mergeCell ref="D93:E93"/>
    <mergeCell ref="B94:C94"/>
    <mergeCell ref="D94:E94"/>
    <mergeCell ref="D91:E91"/>
    <mergeCell ref="B1:E1"/>
    <mergeCell ref="B2:E2"/>
    <mergeCell ref="B38:E38"/>
    <mergeCell ref="B88:E88"/>
    <mergeCell ref="D90:E90"/>
  </mergeCells>
  <pageMargins left="0.78740157480314965" right="0" top="0.39370078740157483" bottom="0.39370078740157483" header="0" footer="0"/>
  <pageSetup paperSize="9" scale="82" orientation="portrait" r:id="rId1"/>
  <headerFooter>
    <oddFooter>Page &amp;P</oddFooter>
  </headerFooter>
  <rowBreaks count="2" manualBreakCount="2">
    <brk id="30" max="4" man="1"/>
    <brk id="59"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974BB-FB91-4C53-953B-5278AF09F17A}">
  <dimension ref="A1:I113"/>
  <sheetViews>
    <sheetView showGridLines="0" view="pageBreakPreview" zoomScaleSheetLayoutView="100" workbookViewId="0">
      <selection activeCell="I42" sqref="I42"/>
    </sheetView>
  </sheetViews>
  <sheetFormatPr defaultRowHeight="16.5"/>
  <cols>
    <col min="1" max="1" width="12.42578125" style="1" customWidth="1"/>
    <col min="2" max="2" width="14" style="1" customWidth="1"/>
    <col min="3" max="3" width="9" style="1" customWidth="1"/>
    <col min="4" max="4" width="9.140625" style="1"/>
    <col min="5" max="5" width="6.85546875" style="1" customWidth="1"/>
    <col min="6" max="6" width="9.140625" style="1"/>
    <col min="7" max="8" width="6.42578125" style="1" customWidth="1"/>
    <col min="9" max="9" width="15.140625" style="54" customWidth="1"/>
    <col min="10" max="10" width="9.140625" style="1"/>
    <col min="11" max="11" width="11.5703125" style="1" customWidth="1"/>
    <col min="12" max="256" width="9.140625" style="1"/>
    <col min="257" max="257" width="12.42578125" style="1" customWidth="1"/>
    <col min="258" max="258" width="14" style="1" customWidth="1"/>
    <col min="259" max="259" width="9" style="1" customWidth="1"/>
    <col min="260" max="260" width="9.140625" style="1"/>
    <col min="261" max="261" width="6.85546875" style="1" customWidth="1"/>
    <col min="262" max="262" width="9.140625" style="1"/>
    <col min="263" max="264" width="6.42578125" style="1" customWidth="1"/>
    <col min="265" max="265" width="13.85546875" style="1" customWidth="1"/>
    <col min="266" max="266" width="9.140625" style="1"/>
    <col min="267" max="267" width="11.5703125" style="1" customWidth="1"/>
    <col min="268" max="512" width="9.140625" style="1"/>
    <col min="513" max="513" width="12.42578125" style="1" customWidth="1"/>
    <col min="514" max="514" width="14" style="1" customWidth="1"/>
    <col min="515" max="515" width="9" style="1" customWidth="1"/>
    <col min="516" max="516" width="9.140625" style="1"/>
    <col min="517" max="517" width="6.85546875" style="1" customWidth="1"/>
    <col min="518" max="518" width="9.140625" style="1"/>
    <col min="519" max="520" width="6.42578125" style="1" customWidth="1"/>
    <col min="521" max="521" width="13.85546875" style="1" customWidth="1"/>
    <col min="522" max="522" width="9.140625" style="1"/>
    <col min="523" max="523" width="11.5703125" style="1" customWidth="1"/>
    <col min="524" max="768" width="9.140625" style="1"/>
    <col min="769" max="769" width="12.42578125" style="1" customWidth="1"/>
    <col min="770" max="770" width="14" style="1" customWidth="1"/>
    <col min="771" max="771" width="9" style="1" customWidth="1"/>
    <col min="772" max="772" width="9.140625" style="1"/>
    <col min="773" max="773" width="6.85546875" style="1" customWidth="1"/>
    <col min="774" max="774" width="9.140625" style="1"/>
    <col min="775" max="776" width="6.42578125" style="1" customWidth="1"/>
    <col min="777" max="777" width="13.85546875" style="1" customWidth="1"/>
    <col min="778" max="778" width="9.140625" style="1"/>
    <col min="779" max="779" width="11.5703125" style="1" customWidth="1"/>
    <col min="780" max="1024" width="9.140625" style="1"/>
    <col min="1025" max="1025" width="12.42578125" style="1" customWidth="1"/>
    <col min="1026" max="1026" width="14" style="1" customWidth="1"/>
    <col min="1027" max="1027" width="9" style="1" customWidth="1"/>
    <col min="1028" max="1028" width="9.140625" style="1"/>
    <col min="1029" max="1029" width="6.85546875" style="1" customWidth="1"/>
    <col min="1030" max="1030" width="9.140625" style="1"/>
    <col min="1031" max="1032" width="6.42578125" style="1" customWidth="1"/>
    <col min="1033" max="1033" width="13.85546875" style="1" customWidth="1"/>
    <col min="1034" max="1034" width="9.140625" style="1"/>
    <col min="1035" max="1035" width="11.5703125" style="1" customWidth="1"/>
    <col min="1036" max="1280" width="9.140625" style="1"/>
    <col min="1281" max="1281" width="12.42578125" style="1" customWidth="1"/>
    <col min="1282" max="1282" width="14" style="1" customWidth="1"/>
    <col min="1283" max="1283" width="9" style="1" customWidth="1"/>
    <col min="1284" max="1284" width="9.140625" style="1"/>
    <col min="1285" max="1285" width="6.85546875" style="1" customWidth="1"/>
    <col min="1286" max="1286" width="9.140625" style="1"/>
    <col min="1287" max="1288" width="6.42578125" style="1" customWidth="1"/>
    <col min="1289" max="1289" width="13.85546875" style="1" customWidth="1"/>
    <col min="1290" max="1290" width="9.140625" style="1"/>
    <col min="1291" max="1291" width="11.5703125" style="1" customWidth="1"/>
    <col min="1292" max="1536" width="9.140625" style="1"/>
    <col min="1537" max="1537" width="12.42578125" style="1" customWidth="1"/>
    <col min="1538" max="1538" width="14" style="1" customWidth="1"/>
    <col min="1539" max="1539" width="9" style="1" customWidth="1"/>
    <col min="1540" max="1540" width="9.140625" style="1"/>
    <col min="1541" max="1541" width="6.85546875" style="1" customWidth="1"/>
    <col min="1542" max="1542" width="9.140625" style="1"/>
    <col min="1543" max="1544" width="6.42578125" style="1" customWidth="1"/>
    <col min="1545" max="1545" width="13.85546875" style="1" customWidth="1"/>
    <col min="1546" max="1546" width="9.140625" style="1"/>
    <col min="1547" max="1547" width="11.5703125" style="1" customWidth="1"/>
    <col min="1548" max="1792" width="9.140625" style="1"/>
    <col min="1793" max="1793" width="12.42578125" style="1" customWidth="1"/>
    <col min="1794" max="1794" width="14" style="1" customWidth="1"/>
    <col min="1795" max="1795" width="9" style="1" customWidth="1"/>
    <col min="1796" max="1796" width="9.140625" style="1"/>
    <col min="1797" max="1797" width="6.85546875" style="1" customWidth="1"/>
    <col min="1798" max="1798" width="9.140625" style="1"/>
    <col min="1799" max="1800" width="6.42578125" style="1" customWidth="1"/>
    <col min="1801" max="1801" width="13.85546875" style="1" customWidth="1"/>
    <col min="1802" max="1802" width="9.140625" style="1"/>
    <col min="1803" max="1803" width="11.5703125" style="1" customWidth="1"/>
    <col min="1804" max="2048" width="9.140625" style="1"/>
    <col min="2049" max="2049" width="12.42578125" style="1" customWidth="1"/>
    <col min="2050" max="2050" width="14" style="1" customWidth="1"/>
    <col min="2051" max="2051" width="9" style="1" customWidth="1"/>
    <col min="2052" max="2052" width="9.140625" style="1"/>
    <col min="2053" max="2053" width="6.85546875" style="1" customWidth="1"/>
    <col min="2054" max="2054" width="9.140625" style="1"/>
    <col min="2055" max="2056" width="6.42578125" style="1" customWidth="1"/>
    <col min="2057" max="2057" width="13.85546875" style="1" customWidth="1"/>
    <col min="2058" max="2058" width="9.140625" style="1"/>
    <col min="2059" max="2059" width="11.5703125" style="1" customWidth="1"/>
    <col min="2060" max="2304" width="9.140625" style="1"/>
    <col min="2305" max="2305" width="12.42578125" style="1" customWidth="1"/>
    <col min="2306" max="2306" width="14" style="1" customWidth="1"/>
    <col min="2307" max="2307" width="9" style="1" customWidth="1"/>
    <col min="2308" max="2308" width="9.140625" style="1"/>
    <col min="2309" max="2309" width="6.85546875" style="1" customWidth="1"/>
    <col min="2310" max="2310" width="9.140625" style="1"/>
    <col min="2311" max="2312" width="6.42578125" style="1" customWidth="1"/>
    <col min="2313" max="2313" width="13.85546875" style="1" customWidth="1"/>
    <col min="2314" max="2314" width="9.140625" style="1"/>
    <col min="2315" max="2315" width="11.5703125" style="1" customWidth="1"/>
    <col min="2316" max="2560" width="9.140625" style="1"/>
    <col min="2561" max="2561" width="12.42578125" style="1" customWidth="1"/>
    <col min="2562" max="2562" width="14" style="1" customWidth="1"/>
    <col min="2563" max="2563" width="9" style="1" customWidth="1"/>
    <col min="2564" max="2564" width="9.140625" style="1"/>
    <col min="2565" max="2565" width="6.85546875" style="1" customWidth="1"/>
    <col min="2566" max="2566" width="9.140625" style="1"/>
    <col min="2567" max="2568" width="6.42578125" style="1" customWidth="1"/>
    <col min="2569" max="2569" width="13.85546875" style="1" customWidth="1"/>
    <col min="2570" max="2570" width="9.140625" style="1"/>
    <col min="2571" max="2571" width="11.5703125" style="1" customWidth="1"/>
    <col min="2572" max="2816" width="9.140625" style="1"/>
    <col min="2817" max="2817" width="12.42578125" style="1" customWidth="1"/>
    <col min="2818" max="2818" width="14" style="1" customWidth="1"/>
    <col min="2819" max="2819" width="9" style="1" customWidth="1"/>
    <col min="2820" max="2820" width="9.140625" style="1"/>
    <col min="2821" max="2821" width="6.85546875" style="1" customWidth="1"/>
    <col min="2822" max="2822" width="9.140625" style="1"/>
    <col min="2823" max="2824" width="6.42578125" style="1" customWidth="1"/>
    <col min="2825" max="2825" width="13.85546875" style="1" customWidth="1"/>
    <col min="2826" max="2826" width="9.140625" style="1"/>
    <col min="2827" max="2827" width="11.5703125" style="1" customWidth="1"/>
    <col min="2828" max="3072" width="9.140625" style="1"/>
    <col min="3073" max="3073" width="12.42578125" style="1" customWidth="1"/>
    <col min="3074" max="3074" width="14" style="1" customWidth="1"/>
    <col min="3075" max="3075" width="9" style="1" customWidth="1"/>
    <col min="3076" max="3076" width="9.140625" style="1"/>
    <col min="3077" max="3077" width="6.85546875" style="1" customWidth="1"/>
    <col min="3078" max="3078" width="9.140625" style="1"/>
    <col min="3079" max="3080" width="6.42578125" style="1" customWidth="1"/>
    <col min="3081" max="3081" width="13.85546875" style="1" customWidth="1"/>
    <col min="3082" max="3082" width="9.140625" style="1"/>
    <col min="3083" max="3083" width="11.5703125" style="1" customWidth="1"/>
    <col min="3084" max="3328" width="9.140625" style="1"/>
    <col min="3329" max="3329" width="12.42578125" style="1" customWidth="1"/>
    <col min="3330" max="3330" width="14" style="1" customWidth="1"/>
    <col min="3331" max="3331" width="9" style="1" customWidth="1"/>
    <col min="3332" max="3332" width="9.140625" style="1"/>
    <col min="3333" max="3333" width="6.85546875" style="1" customWidth="1"/>
    <col min="3334" max="3334" width="9.140625" style="1"/>
    <col min="3335" max="3336" width="6.42578125" style="1" customWidth="1"/>
    <col min="3337" max="3337" width="13.85546875" style="1" customWidth="1"/>
    <col min="3338" max="3338" width="9.140625" style="1"/>
    <col min="3339" max="3339" width="11.5703125" style="1" customWidth="1"/>
    <col min="3340" max="3584" width="9.140625" style="1"/>
    <col min="3585" max="3585" width="12.42578125" style="1" customWidth="1"/>
    <col min="3586" max="3586" width="14" style="1" customWidth="1"/>
    <col min="3587" max="3587" width="9" style="1" customWidth="1"/>
    <col min="3588" max="3588" width="9.140625" style="1"/>
    <col min="3589" max="3589" width="6.85546875" style="1" customWidth="1"/>
    <col min="3590" max="3590" width="9.140625" style="1"/>
    <col min="3591" max="3592" width="6.42578125" style="1" customWidth="1"/>
    <col min="3593" max="3593" width="13.85546875" style="1" customWidth="1"/>
    <col min="3594" max="3594" width="9.140625" style="1"/>
    <col min="3595" max="3595" width="11.5703125" style="1" customWidth="1"/>
    <col min="3596" max="3840" width="9.140625" style="1"/>
    <col min="3841" max="3841" width="12.42578125" style="1" customWidth="1"/>
    <col min="3842" max="3842" width="14" style="1" customWidth="1"/>
    <col min="3843" max="3843" width="9" style="1" customWidth="1"/>
    <col min="3844" max="3844" width="9.140625" style="1"/>
    <col min="3845" max="3845" width="6.85546875" style="1" customWidth="1"/>
    <col min="3846" max="3846" width="9.140625" style="1"/>
    <col min="3847" max="3848" width="6.42578125" style="1" customWidth="1"/>
    <col min="3849" max="3849" width="13.85546875" style="1" customWidth="1"/>
    <col min="3850" max="3850" width="9.140625" style="1"/>
    <col min="3851" max="3851" width="11.5703125" style="1" customWidth="1"/>
    <col min="3852" max="4096" width="9.140625" style="1"/>
    <col min="4097" max="4097" width="12.42578125" style="1" customWidth="1"/>
    <col min="4098" max="4098" width="14" style="1" customWidth="1"/>
    <col min="4099" max="4099" width="9" style="1" customWidth="1"/>
    <col min="4100" max="4100" width="9.140625" style="1"/>
    <col min="4101" max="4101" width="6.85546875" style="1" customWidth="1"/>
    <col min="4102" max="4102" width="9.140625" style="1"/>
    <col min="4103" max="4104" width="6.42578125" style="1" customWidth="1"/>
    <col min="4105" max="4105" width="13.85546875" style="1" customWidth="1"/>
    <col min="4106" max="4106" width="9.140625" style="1"/>
    <col min="4107" max="4107" width="11.5703125" style="1" customWidth="1"/>
    <col min="4108" max="4352" width="9.140625" style="1"/>
    <col min="4353" max="4353" width="12.42578125" style="1" customWidth="1"/>
    <col min="4354" max="4354" width="14" style="1" customWidth="1"/>
    <col min="4355" max="4355" width="9" style="1" customWidth="1"/>
    <col min="4356" max="4356" width="9.140625" style="1"/>
    <col min="4357" max="4357" width="6.85546875" style="1" customWidth="1"/>
    <col min="4358" max="4358" width="9.140625" style="1"/>
    <col min="4359" max="4360" width="6.42578125" style="1" customWidth="1"/>
    <col min="4361" max="4361" width="13.85546875" style="1" customWidth="1"/>
    <col min="4362" max="4362" width="9.140625" style="1"/>
    <col min="4363" max="4363" width="11.5703125" style="1" customWidth="1"/>
    <col min="4364" max="4608" width="9.140625" style="1"/>
    <col min="4609" max="4609" width="12.42578125" style="1" customWidth="1"/>
    <col min="4610" max="4610" width="14" style="1" customWidth="1"/>
    <col min="4611" max="4611" width="9" style="1" customWidth="1"/>
    <col min="4612" max="4612" width="9.140625" style="1"/>
    <col min="4613" max="4613" width="6.85546875" style="1" customWidth="1"/>
    <col min="4614" max="4614" width="9.140625" style="1"/>
    <col min="4615" max="4616" width="6.42578125" style="1" customWidth="1"/>
    <col min="4617" max="4617" width="13.85546875" style="1" customWidth="1"/>
    <col min="4618" max="4618" width="9.140625" style="1"/>
    <col min="4619" max="4619" width="11.5703125" style="1" customWidth="1"/>
    <col min="4620" max="4864" width="9.140625" style="1"/>
    <col min="4865" max="4865" width="12.42578125" style="1" customWidth="1"/>
    <col min="4866" max="4866" width="14" style="1" customWidth="1"/>
    <col min="4867" max="4867" width="9" style="1" customWidth="1"/>
    <col min="4868" max="4868" width="9.140625" style="1"/>
    <col min="4869" max="4869" width="6.85546875" style="1" customWidth="1"/>
    <col min="4870" max="4870" width="9.140625" style="1"/>
    <col min="4871" max="4872" width="6.42578125" style="1" customWidth="1"/>
    <col min="4873" max="4873" width="13.85546875" style="1" customWidth="1"/>
    <col min="4874" max="4874" width="9.140625" style="1"/>
    <col min="4875" max="4875" width="11.5703125" style="1" customWidth="1"/>
    <col min="4876" max="5120" width="9.140625" style="1"/>
    <col min="5121" max="5121" width="12.42578125" style="1" customWidth="1"/>
    <col min="5122" max="5122" width="14" style="1" customWidth="1"/>
    <col min="5123" max="5123" width="9" style="1" customWidth="1"/>
    <col min="5124" max="5124" width="9.140625" style="1"/>
    <col min="5125" max="5125" width="6.85546875" style="1" customWidth="1"/>
    <col min="5126" max="5126" width="9.140625" style="1"/>
    <col min="5127" max="5128" width="6.42578125" style="1" customWidth="1"/>
    <col min="5129" max="5129" width="13.85546875" style="1" customWidth="1"/>
    <col min="5130" max="5130" width="9.140625" style="1"/>
    <col min="5131" max="5131" width="11.5703125" style="1" customWidth="1"/>
    <col min="5132" max="5376" width="9.140625" style="1"/>
    <col min="5377" max="5377" width="12.42578125" style="1" customWidth="1"/>
    <col min="5378" max="5378" width="14" style="1" customWidth="1"/>
    <col min="5379" max="5379" width="9" style="1" customWidth="1"/>
    <col min="5380" max="5380" width="9.140625" style="1"/>
    <col min="5381" max="5381" width="6.85546875" style="1" customWidth="1"/>
    <col min="5382" max="5382" width="9.140625" style="1"/>
    <col min="5383" max="5384" width="6.42578125" style="1" customWidth="1"/>
    <col min="5385" max="5385" width="13.85546875" style="1" customWidth="1"/>
    <col min="5386" max="5386" width="9.140625" style="1"/>
    <col min="5387" max="5387" width="11.5703125" style="1" customWidth="1"/>
    <col min="5388" max="5632" width="9.140625" style="1"/>
    <col min="5633" max="5633" width="12.42578125" style="1" customWidth="1"/>
    <col min="5634" max="5634" width="14" style="1" customWidth="1"/>
    <col min="5635" max="5635" width="9" style="1" customWidth="1"/>
    <col min="5636" max="5636" width="9.140625" style="1"/>
    <col min="5637" max="5637" width="6.85546875" style="1" customWidth="1"/>
    <col min="5638" max="5638" width="9.140625" style="1"/>
    <col min="5639" max="5640" width="6.42578125" style="1" customWidth="1"/>
    <col min="5641" max="5641" width="13.85546875" style="1" customWidth="1"/>
    <col min="5642" max="5642" width="9.140625" style="1"/>
    <col min="5643" max="5643" width="11.5703125" style="1" customWidth="1"/>
    <col min="5644" max="5888" width="9.140625" style="1"/>
    <col min="5889" max="5889" width="12.42578125" style="1" customWidth="1"/>
    <col min="5890" max="5890" width="14" style="1" customWidth="1"/>
    <col min="5891" max="5891" width="9" style="1" customWidth="1"/>
    <col min="5892" max="5892" width="9.140625" style="1"/>
    <col min="5893" max="5893" width="6.85546875" style="1" customWidth="1"/>
    <col min="5894" max="5894" width="9.140625" style="1"/>
    <col min="5895" max="5896" width="6.42578125" style="1" customWidth="1"/>
    <col min="5897" max="5897" width="13.85546875" style="1" customWidth="1"/>
    <col min="5898" max="5898" width="9.140625" style="1"/>
    <col min="5899" max="5899" width="11.5703125" style="1" customWidth="1"/>
    <col min="5900" max="6144" width="9.140625" style="1"/>
    <col min="6145" max="6145" width="12.42578125" style="1" customWidth="1"/>
    <col min="6146" max="6146" width="14" style="1" customWidth="1"/>
    <col min="6147" max="6147" width="9" style="1" customWidth="1"/>
    <col min="6148" max="6148" width="9.140625" style="1"/>
    <col min="6149" max="6149" width="6.85546875" style="1" customWidth="1"/>
    <col min="6150" max="6150" width="9.140625" style="1"/>
    <col min="6151" max="6152" width="6.42578125" style="1" customWidth="1"/>
    <col min="6153" max="6153" width="13.85546875" style="1" customWidth="1"/>
    <col min="6154" max="6154" width="9.140625" style="1"/>
    <col min="6155" max="6155" width="11.5703125" style="1" customWidth="1"/>
    <col min="6156" max="6400" width="9.140625" style="1"/>
    <col min="6401" max="6401" width="12.42578125" style="1" customWidth="1"/>
    <col min="6402" max="6402" width="14" style="1" customWidth="1"/>
    <col min="6403" max="6403" width="9" style="1" customWidth="1"/>
    <col min="6404" max="6404" width="9.140625" style="1"/>
    <col min="6405" max="6405" width="6.85546875" style="1" customWidth="1"/>
    <col min="6406" max="6406" width="9.140625" style="1"/>
    <col min="6407" max="6408" width="6.42578125" style="1" customWidth="1"/>
    <col min="6409" max="6409" width="13.85546875" style="1" customWidth="1"/>
    <col min="6410" max="6410" width="9.140625" style="1"/>
    <col min="6411" max="6411" width="11.5703125" style="1" customWidth="1"/>
    <col min="6412" max="6656" width="9.140625" style="1"/>
    <col min="6657" max="6657" width="12.42578125" style="1" customWidth="1"/>
    <col min="6658" max="6658" width="14" style="1" customWidth="1"/>
    <col min="6659" max="6659" width="9" style="1" customWidth="1"/>
    <col min="6660" max="6660" width="9.140625" style="1"/>
    <col min="6661" max="6661" width="6.85546875" style="1" customWidth="1"/>
    <col min="6662" max="6662" width="9.140625" style="1"/>
    <col min="6663" max="6664" width="6.42578125" style="1" customWidth="1"/>
    <col min="6665" max="6665" width="13.85546875" style="1" customWidth="1"/>
    <col min="6666" max="6666" width="9.140625" style="1"/>
    <col min="6667" max="6667" width="11.5703125" style="1" customWidth="1"/>
    <col min="6668" max="6912" width="9.140625" style="1"/>
    <col min="6913" max="6913" width="12.42578125" style="1" customWidth="1"/>
    <col min="6914" max="6914" width="14" style="1" customWidth="1"/>
    <col min="6915" max="6915" width="9" style="1" customWidth="1"/>
    <col min="6916" max="6916" width="9.140625" style="1"/>
    <col min="6917" max="6917" width="6.85546875" style="1" customWidth="1"/>
    <col min="6918" max="6918" width="9.140625" style="1"/>
    <col min="6919" max="6920" width="6.42578125" style="1" customWidth="1"/>
    <col min="6921" max="6921" width="13.85546875" style="1" customWidth="1"/>
    <col min="6922" max="6922" width="9.140625" style="1"/>
    <col min="6923" max="6923" width="11.5703125" style="1" customWidth="1"/>
    <col min="6924" max="7168" width="9.140625" style="1"/>
    <col min="7169" max="7169" width="12.42578125" style="1" customWidth="1"/>
    <col min="7170" max="7170" width="14" style="1" customWidth="1"/>
    <col min="7171" max="7171" width="9" style="1" customWidth="1"/>
    <col min="7172" max="7172" width="9.140625" style="1"/>
    <col min="7173" max="7173" width="6.85546875" style="1" customWidth="1"/>
    <col min="7174" max="7174" width="9.140625" style="1"/>
    <col min="7175" max="7176" width="6.42578125" style="1" customWidth="1"/>
    <col min="7177" max="7177" width="13.85546875" style="1" customWidth="1"/>
    <col min="7178" max="7178" width="9.140625" style="1"/>
    <col min="7179" max="7179" width="11.5703125" style="1" customWidth="1"/>
    <col min="7180" max="7424" width="9.140625" style="1"/>
    <col min="7425" max="7425" width="12.42578125" style="1" customWidth="1"/>
    <col min="7426" max="7426" width="14" style="1" customWidth="1"/>
    <col min="7427" max="7427" width="9" style="1" customWidth="1"/>
    <col min="7428" max="7428" width="9.140625" style="1"/>
    <col min="7429" max="7429" width="6.85546875" style="1" customWidth="1"/>
    <col min="7430" max="7430" width="9.140625" style="1"/>
    <col min="7431" max="7432" width="6.42578125" style="1" customWidth="1"/>
    <col min="7433" max="7433" width="13.85546875" style="1" customWidth="1"/>
    <col min="7434" max="7434" width="9.140625" style="1"/>
    <col min="7435" max="7435" width="11.5703125" style="1" customWidth="1"/>
    <col min="7436" max="7680" width="9.140625" style="1"/>
    <col min="7681" max="7681" width="12.42578125" style="1" customWidth="1"/>
    <col min="7682" max="7682" width="14" style="1" customWidth="1"/>
    <col min="7683" max="7683" width="9" style="1" customWidth="1"/>
    <col min="7684" max="7684" width="9.140625" style="1"/>
    <col min="7685" max="7685" width="6.85546875" style="1" customWidth="1"/>
    <col min="7686" max="7686" width="9.140625" style="1"/>
    <col min="7687" max="7688" width="6.42578125" style="1" customWidth="1"/>
    <col min="7689" max="7689" width="13.85546875" style="1" customWidth="1"/>
    <col min="7690" max="7690" width="9.140625" style="1"/>
    <col min="7691" max="7691" width="11.5703125" style="1" customWidth="1"/>
    <col min="7692" max="7936" width="9.140625" style="1"/>
    <col min="7937" max="7937" width="12.42578125" style="1" customWidth="1"/>
    <col min="7938" max="7938" width="14" style="1" customWidth="1"/>
    <col min="7939" max="7939" width="9" style="1" customWidth="1"/>
    <col min="7940" max="7940" width="9.140625" style="1"/>
    <col min="7941" max="7941" width="6.85546875" style="1" customWidth="1"/>
    <col min="7942" max="7942" width="9.140625" style="1"/>
    <col min="7943" max="7944" width="6.42578125" style="1" customWidth="1"/>
    <col min="7945" max="7945" width="13.85546875" style="1" customWidth="1"/>
    <col min="7946" max="7946" width="9.140625" style="1"/>
    <col min="7947" max="7947" width="11.5703125" style="1" customWidth="1"/>
    <col min="7948" max="8192" width="9.140625" style="1"/>
    <col min="8193" max="8193" width="12.42578125" style="1" customWidth="1"/>
    <col min="8194" max="8194" width="14" style="1" customWidth="1"/>
    <col min="8195" max="8195" width="9" style="1" customWidth="1"/>
    <col min="8196" max="8196" width="9.140625" style="1"/>
    <col min="8197" max="8197" width="6.85546875" style="1" customWidth="1"/>
    <col min="8198" max="8198" width="9.140625" style="1"/>
    <col min="8199" max="8200" width="6.42578125" style="1" customWidth="1"/>
    <col min="8201" max="8201" width="13.85546875" style="1" customWidth="1"/>
    <col min="8202" max="8202" width="9.140625" style="1"/>
    <col min="8203" max="8203" width="11.5703125" style="1" customWidth="1"/>
    <col min="8204" max="8448" width="9.140625" style="1"/>
    <col min="8449" max="8449" width="12.42578125" style="1" customWidth="1"/>
    <col min="8450" max="8450" width="14" style="1" customWidth="1"/>
    <col min="8451" max="8451" width="9" style="1" customWidth="1"/>
    <col min="8452" max="8452" width="9.140625" style="1"/>
    <col min="8453" max="8453" width="6.85546875" style="1" customWidth="1"/>
    <col min="8454" max="8454" width="9.140625" style="1"/>
    <col min="8455" max="8456" width="6.42578125" style="1" customWidth="1"/>
    <col min="8457" max="8457" width="13.85546875" style="1" customWidth="1"/>
    <col min="8458" max="8458" width="9.140625" style="1"/>
    <col min="8459" max="8459" width="11.5703125" style="1" customWidth="1"/>
    <col min="8460" max="8704" width="9.140625" style="1"/>
    <col min="8705" max="8705" width="12.42578125" style="1" customWidth="1"/>
    <col min="8706" max="8706" width="14" style="1" customWidth="1"/>
    <col min="8707" max="8707" width="9" style="1" customWidth="1"/>
    <col min="8708" max="8708" width="9.140625" style="1"/>
    <col min="8709" max="8709" width="6.85546875" style="1" customWidth="1"/>
    <col min="8710" max="8710" width="9.140625" style="1"/>
    <col min="8711" max="8712" width="6.42578125" style="1" customWidth="1"/>
    <col min="8713" max="8713" width="13.85546875" style="1" customWidth="1"/>
    <col min="8714" max="8714" width="9.140625" style="1"/>
    <col min="8715" max="8715" width="11.5703125" style="1" customWidth="1"/>
    <col min="8716" max="8960" width="9.140625" style="1"/>
    <col min="8961" max="8961" width="12.42578125" style="1" customWidth="1"/>
    <col min="8962" max="8962" width="14" style="1" customWidth="1"/>
    <col min="8963" max="8963" width="9" style="1" customWidth="1"/>
    <col min="8964" max="8964" width="9.140625" style="1"/>
    <col min="8965" max="8965" width="6.85546875" style="1" customWidth="1"/>
    <col min="8966" max="8966" width="9.140625" style="1"/>
    <col min="8967" max="8968" width="6.42578125" style="1" customWidth="1"/>
    <col min="8969" max="8969" width="13.85546875" style="1" customWidth="1"/>
    <col min="8970" max="8970" width="9.140625" style="1"/>
    <col min="8971" max="8971" width="11.5703125" style="1" customWidth="1"/>
    <col min="8972" max="9216" width="9.140625" style="1"/>
    <col min="9217" max="9217" width="12.42578125" style="1" customWidth="1"/>
    <col min="9218" max="9218" width="14" style="1" customWidth="1"/>
    <col min="9219" max="9219" width="9" style="1" customWidth="1"/>
    <col min="9220" max="9220" width="9.140625" style="1"/>
    <col min="9221" max="9221" width="6.85546875" style="1" customWidth="1"/>
    <col min="9222" max="9222" width="9.140625" style="1"/>
    <col min="9223" max="9224" width="6.42578125" style="1" customWidth="1"/>
    <col min="9225" max="9225" width="13.85546875" style="1" customWidth="1"/>
    <col min="9226" max="9226" width="9.140625" style="1"/>
    <col min="9227" max="9227" width="11.5703125" style="1" customWidth="1"/>
    <col min="9228" max="9472" width="9.140625" style="1"/>
    <col min="9473" max="9473" width="12.42578125" style="1" customWidth="1"/>
    <col min="9474" max="9474" width="14" style="1" customWidth="1"/>
    <col min="9475" max="9475" width="9" style="1" customWidth="1"/>
    <col min="9476" max="9476" width="9.140625" style="1"/>
    <col min="9477" max="9477" width="6.85546875" style="1" customWidth="1"/>
    <col min="9478" max="9478" width="9.140625" style="1"/>
    <col min="9479" max="9480" width="6.42578125" style="1" customWidth="1"/>
    <col min="9481" max="9481" width="13.85546875" style="1" customWidth="1"/>
    <col min="9482" max="9482" width="9.140625" style="1"/>
    <col min="9483" max="9483" width="11.5703125" style="1" customWidth="1"/>
    <col min="9484" max="9728" width="9.140625" style="1"/>
    <col min="9729" max="9729" width="12.42578125" style="1" customWidth="1"/>
    <col min="9730" max="9730" width="14" style="1" customWidth="1"/>
    <col min="9731" max="9731" width="9" style="1" customWidth="1"/>
    <col min="9732" max="9732" width="9.140625" style="1"/>
    <col min="9733" max="9733" width="6.85546875" style="1" customWidth="1"/>
    <col min="9734" max="9734" width="9.140625" style="1"/>
    <col min="9735" max="9736" width="6.42578125" style="1" customWidth="1"/>
    <col min="9737" max="9737" width="13.85546875" style="1" customWidth="1"/>
    <col min="9738" max="9738" width="9.140625" style="1"/>
    <col min="9739" max="9739" width="11.5703125" style="1" customWidth="1"/>
    <col min="9740" max="9984" width="9.140625" style="1"/>
    <col min="9985" max="9985" width="12.42578125" style="1" customWidth="1"/>
    <col min="9986" max="9986" width="14" style="1" customWidth="1"/>
    <col min="9987" max="9987" width="9" style="1" customWidth="1"/>
    <col min="9988" max="9988" width="9.140625" style="1"/>
    <col min="9989" max="9989" width="6.85546875" style="1" customWidth="1"/>
    <col min="9990" max="9990" width="9.140625" style="1"/>
    <col min="9991" max="9992" width="6.42578125" style="1" customWidth="1"/>
    <col min="9993" max="9993" width="13.85546875" style="1" customWidth="1"/>
    <col min="9994" max="9994" width="9.140625" style="1"/>
    <col min="9995" max="9995" width="11.5703125" style="1" customWidth="1"/>
    <col min="9996" max="10240" width="9.140625" style="1"/>
    <col min="10241" max="10241" width="12.42578125" style="1" customWidth="1"/>
    <col min="10242" max="10242" width="14" style="1" customWidth="1"/>
    <col min="10243" max="10243" width="9" style="1" customWidth="1"/>
    <col min="10244" max="10244" width="9.140625" style="1"/>
    <col min="10245" max="10245" width="6.85546875" style="1" customWidth="1"/>
    <col min="10246" max="10246" width="9.140625" style="1"/>
    <col min="10247" max="10248" width="6.42578125" style="1" customWidth="1"/>
    <col min="10249" max="10249" width="13.85546875" style="1" customWidth="1"/>
    <col min="10250" max="10250" width="9.140625" style="1"/>
    <col min="10251" max="10251" width="11.5703125" style="1" customWidth="1"/>
    <col min="10252" max="10496" width="9.140625" style="1"/>
    <col min="10497" max="10497" width="12.42578125" style="1" customWidth="1"/>
    <col min="10498" max="10498" width="14" style="1" customWidth="1"/>
    <col min="10499" max="10499" width="9" style="1" customWidth="1"/>
    <col min="10500" max="10500" width="9.140625" style="1"/>
    <col min="10501" max="10501" width="6.85546875" style="1" customWidth="1"/>
    <col min="10502" max="10502" width="9.140625" style="1"/>
    <col min="10503" max="10504" width="6.42578125" style="1" customWidth="1"/>
    <col min="10505" max="10505" width="13.85546875" style="1" customWidth="1"/>
    <col min="10506" max="10506" width="9.140625" style="1"/>
    <col min="10507" max="10507" width="11.5703125" style="1" customWidth="1"/>
    <col min="10508" max="10752" width="9.140625" style="1"/>
    <col min="10753" max="10753" width="12.42578125" style="1" customWidth="1"/>
    <col min="10754" max="10754" width="14" style="1" customWidth="1"/>
    <col min="10755" max="10755" width="9" style="1" customWidth="1"/>
    <col min="10756" max="10756" width="9.140625" style="1"/>
    <col min="10757" max="10757" width="6.85546875" style="1" customWidth="1"/>
    <col min="10758" max="10758" width="9.140625" style="1"/>
    <col min="10759" max="10760" width="6.42578125" style="1" customWidth="1"/>
    <col min="10761" max="10761" width="13.85546875" style="1" customWidth="1"/>
    <col min="10762" max="10762" width="9.140625" style="1"/>
    <col min="10763" max="10763" width="11.5703125" style="1" customWidth="1"/>
    <col min="10764" max="11008" width="9.140625" style="1"/>
    <col min="11009" max="11009" width="12.42578125" style="1" customWidth="1"/>
    <col min="11010" max="11010" width="14" style="1" customWidth="1"/>
    <col min="11011" max="11011" width="9" style="1" customWidth="1"/>
    <col min="11012" max="11012" width="9.140625" style="1"/>
    <col min="11013" max="11013" width="6.85546875" style="1" customWidth="1"/>
    <col min="11014" max="11014" width="9.140625" style="1"/>
    <col min="11015" max="11016" width="6.42578125" style="1" customWidth="1"/>
    <col min="11017" max="11017" width="13.85546875" style="1" customWidth="1"/>
    <col min="11018" max="11018" width="9.140625" style="1"/>
    <col min="11019" max="11019" width="11.5703125" style="1" customWidth="1"/>
    <col min="11020" max="11264" width="9.140625" style="1"/>
    <col min="11265" max="11265" width="12.42578125" style="1" customWidth="1"/>
    <col min="11266" max="11266" width="14" style="1" customWidth="1"/>
    <col min="11267" max="11267" width="9" style="1" customWidth="1"/>
    <col min="11268" max="11268" width="9.140625" style="1"/>
    <col min="11269" max="11269" width="6.85546875" style="1" customWidth="1"/>
    <col min="11270" max="11270" width="9.140625" style="1"/>
    <col min="11271" max="11272" width="6.42578125" style="1" customWidth="1"/>
    <col min="11273" max="11273" width="13.85546875" style="1" customWidth="1"/>
    <col min="11274" max="11274" width="9.140625" style="1"/>
    <col min="11275" max="11275" width="11.5703125" style="1" customWidth="1"/>
    <col min="11276" max="11520" width="9.140625" style="1"/>
    <col min="11521" max="11521" width="12.42578125" style="1" customWidth="1"/>
    <col min="11522" max="11522" width="14" style="1" customWidth="1"/>
    <col min="11523" max="11523" width="9" style="1" customWidth="1"/>
    <col min="11524" max="11524" width="9.140625" style="1"/>
    <col min="11525" max="11525" width="6.85546875" style="1" customWidth="1"/>
    <col min="11526" max="11526" width="9.140625" style="1"/>
    <col min="11527" max="11528" width="6.42578125" style="1" customWidth="1"/>
    <col min="11529" max="11529" width="13.85546875" style="1" customWidth="1"/>
    <col min="11530" max="11530" width="9.140625" style="1"/>
    <col min="11531" max="11531" width="11.5703125" style="1" customWidth="1"/>
    <col min="11532" max="11776" width="9.140625" style="1"/>
    <col min="11777" max="11777" width="12.42578125" style="1" customWidth="1"/>
    <col min="11778" max="11778" width="14" style="1" customWidth="1"/>
    <col min="11779" max="11779" width="9" style="1" customWidth="1"/>
    <col min="11780" max="11780" width="9.140625" style="1"/>
    <col min="11781" max="11781" width="6.85546875" style="1" customWidth="1"/>
    <col min="11782" max="11782" width="9.140625" style="1"/>
    <col min="11783" max="11784" width="6.42578125" style="1" customWidth="1"/>
    <col min="11785" max="11785" width="13.85546875" style="1" customWidth="1"/>
    <col min="11786" max="11786" width="9.140625" style="1"/>
    <col min="11787" max="11787" width="11.5703125" style="1" customWidth="1"/>
    <col min="11788" max="12032" width="9.140625" style="1"/>
    <col min="12033" max="12033" width="12.42578125" style="1" customWidth="1"/>
    <col min="12034" max="12034" width="14" style="1" customWidth="1"/>
    <col min="12035" max="12035" width="9" style="1" customWidth="1"/>
    <col min="12036" max="12036" width="9.140625" style="1"/>
    <col min="12037" max="12037" width="6.85546875" style="1" customWidth="1"/>
    <col min="12038" max="12038" width="9.140625" style="1"/>
    <col min="12039" max="12040" width="6.42578125" style="1" customWidth="1"/>
    <col min="12041" max="12041" width="13.85546875" style="1" customWidth="1"/>
    <col min="12042" max="12042" width="9.140625" style="1"/>
    <col min="12043" max="12043" width="11.5703125" style="1" customWidth="1"/>
    <col min="12044" max="12288" width="9.140625" style="1"/>
    <col min="12289" max="12289" width="12.42578125" style="1" customWidth="1"/>
    <col min="12290" max="12290" width="14" style="1" customWidth="1"/>
    <col min="12291" max="12291" width="9" style="1" customWidth="1"/>
    <col min="12292" max="12292" width="9.140625" style="1"/>
    <col min="12293" max="12293" width="6.85546875" style="1" customWidth="1"/>
    <col min="12294" max="12294" width="9.140625" style="1"/>
    <col min="12295" max="12296" width="6.42578125" style="1" customWidth="1"/>
    <col min="12297" max="12297" width="13.85546875" style="1" customWidth="1"/>
    <col min="12298" max="12298" width="9.140625" style="1"/>
    <col min="12299" max="12299" width="11.5703125" style="1" customWidth="1"/>
    <col min="12300" max="12544" width="9.140625" style="1"/>
    <col min="12545" max="12545" width="12.42578125" style="1" customWidth="1"/>
    <col min="12546" max="12546" width="14" style="1" customWidth="1"/>
    <col min="12547" max="12547" width="9" style="1" customWidth="1"/>
    <col min="12548" max="12548" width="9.140625" style="1"/>
    <col min="12549" max="12549" width="6.85546875" style="1" customWidth="1"/>
    <col min="12550" max="12550" width="9.140625" style="1"/>
    <col min="12551" max="12552" width="6.42578125" style="1" customWidth="1"/>
    <col min="12553" max="12553" width="13.85546875" style="1" customWidth="1"/>
    <col min="12554" max="12554" width="9.140625" style="1"/>
    <col min="12555" max="12555" width="11.5703125" style="1" customWidth="1"/>
    <col min="12556" max="12800" width="9.140625" style="1"/>
    <col min="12801" max="12801" width="12.42578125" style="1" customWidth="1"/>
    <col min="12802" max="12802" width="14" style="1" customWidth="1"/>
    <col min="12803" max="12803" width="9" style="1" customWidth="1"/>
    <col min="12804" max="12804" width="9.140625" style="1"/>
    <col min="12805" max="12805" width="6.85546875" style="1" customWidth="1"/>
    <col min="12806" max="12806" width="9.140625" style="1"/>
    <col min="12807" max="12808" width="6.42578125" style="1" customWidth="1"/>
    <col min="12809" max="12809" width="13.85546875" style="1" customWidth="1"/>
    <col min="12810" max="12810" width="9.140625" style="1"/>
    <col min="12811" max="12811" width="11.5703125" style="1" customWidth="1"/>
    <col min="12812" max="13056" width="9.140625" style="1"/>
    <col min="13057" max="13057" width="12.42578125" style="1" customWidth="1"/>
    <col min="13058" max="13058" width="14" style="1" customWidth="1"/>
    <col min="13059" max="13059" width="9" style="1" customWidth="1"/>
    <col min="13060" max="13060" width="9.140625" style="1"/>
    <col min="13061" max="13061" width="6.85546875" style="1" customWidth="1"/>
    <col min="13062" max="13062" width="9.140625" style="1"/>
    <col min="13063" max="13064" width="6.42578125" style="1" customWidth="1"/>
    <col min="13065" max="13065" width="13.85546875" style="1" customWidth="1"/>
    <col min="13066" max="13066" width="9.140625" style="1"/>
    <col min="13067" max="13067" width="11.5703125" style="1" customWidth="1"/>
    <col min="13068" max="13312" width="9.140625" style="1"/>
    <col min="13313" max="13313" width="12.42578125" style="1" customWidth="1"/>
    <col min="13314" max="13314" width="14" style="1" customWidth="1"/>
    <col min="13315" max="13315" width="9" style="1" customWidth="1"/>
    <col min="13316" max="13316" width="9.140625" style="1"/>
    <col min="13317" max="13317" width="6.85546875" style="1" customWidth="1"/>
    <col min="13318" max="13318" width="9.140625" style="1"/>
    <col min="13319" max="13320" width="6.42578125" style="1" customWidth="1"/>
    <col min="13321" max="13321" width="13.85546875" style="1" customWidth="1"/>
    <col min="13322" max="13322" width="9.140625" style="1"/>
    <col min="13323" max="13323" width="11.5703125" style="1" customWidth="1"/>
    <col min="13324" max="13568" width="9.140625" style="1"/>
    <col min="13569" max="13569" width="12.42578125" style="1" customWidth="1"/>
    <col min="13570" max="13570" width="14" style="1" customWidth="1"/>
    <col min="13571" max="13571" width="9" style="1" customWidth="1"/>
    <col min="13572" max="13572" width="9.140625" style="1"/>
    <col min="13573" max="13573" width="6.85546875" style="1" customWidth="1"/>
    <col min="13574" max="13574" width="9.140625" style="1"/>
    <col min="13575" max="13576" width="6.42578125" style="1" customWidth="1"/>
    <col min="13577" max="13577" width="13.85546875" style="1" customWidth="1"/>
    <col min="13578" max="13578" width="9.140625" style="1"/>
    <col min="13579" max="13579" width="11.5703125" style="1" customWidth="1"/>
    <col min="13580" max="13824" width="9.140625" style="1"/>
    <col min="13825" max="13825" width="12.42578125" style="1" customWidth="1"/>
    <col min="13826" max="13826" width="14" style="1" customWidth="1"/>
    <col min="13827" max="13827" width="9" style="1" customWidth="1"/>
    <col min="13828" max="13828" width="9.140625" style="1"/>
    <col min="13829" max="13829" width="6.85546875" style="1" customWidth="1"/>
    <col min="13830" max="13830" width="9.140625" style="1"/>
    <col min="13831" max="13832" width="6.42578125" style="1" customWidth="1"/>
    <col min="13833" max="13833" width="13.85546875" style="1" customWidth="1"/>
    <col min="13834" max="13834" width="9.140625" style="1"/>
    <col min="13835" max="13835" width="11.5703125" style="1" customWidth="1"/>
    <col min="13836" max="14080" width="9.140625" style="1"/>
    <col min="14081" max="14081" width="12.42578125" style="1" customWidth="1"/>
    <col min="14082" max="14082" width="14" style="1" customWidth="1"/>
    <col min="14083" max="14083" width="9" style="1" customWidth="1"/>
    <col min="14084" max="14084" width="9.140625" style="1"/>
    <col min="14085" max="14085" width="6.85546875" style="1" customWidth="1"/>
    <col min="14086" max="14086" width="9.140625" style="1"/>
    <col min="14087" max="14088" width="6.42578125" style="1" customWidth="1"/>
    <col min="14089" max="14089" width="13.85546875" style="1" customWidth="1"/>
    <col min="14090" max="14090" width="9.140625" style="1"/>
    <col min="14091" max="14091" width="11.5703125" style="1" customWidth="1"/>
    <col min="14092" max="14336" width="9.140625" style="1"/>
    <col min="14337" max="14337" width="12.42578125" style="1" customWidth="1"/>
    <col min="14338" max="14338" width="14" style="1" customWidth="1"/>
    <col min="14339" max="14339" width="9" style="1" customWidth="1"/>
    <col min="14340" max="14340" width="9.140625" style="1"/>
    <col min="14341" max="14341" width="6.85546875" style="1" customWidth="1"/>
    <col min="14342" max="14342" width="9.140625" style="1"/>
    <col min="14343" max="14344" width="6.42578125" style="1" customWidth="1"/>
    <col min="14345" max="14345" width="13.85546875" style="1" customWidth="1"/>
    <col min="14346" max="14346" width="9.140625" style="1"/>
    <col min="14347" max="14347" width="11.5703125" style="1" customWidth="1"/>
    <col min="14348" max="14592" width="9.140625" style="1"/>
    <col min="14593" max="14593" width="12.42578125" style="1" customWidth="1"/>
    <col min="14594" max="14594" width="14" style="1" customWidth="1"/>
    <col min="14595" max="14595" width="9" style="1" customWidth="1"/>
    <col min="14596" max="14596" width="9.140625" style="1"/>
    <col min="14597" max="14597" width="6.85546875" style="1" customWidth="1"/>
    <col min="14598" max="14598" width="9.140625" style="1"/>
    <col min="14599" max="14600" width="6.42578125" style="1" customWidth="1"/>
    <col min="14601" max="14601" width="13.85546875" style="1" customWidth="1"/>
    <col min="14602" max="14602" width="9.140625" style="1"/>
    <col min="14603" max="14603" width="11.5703125" style="1" customWidth="1"/>
    <col min="14604" max="14848" width="9.140625" style="1"/>
    <col min="14849" max="14849" width="12.42578125" style="1" customWidth="1"/>
    <col min="14850" max="14850" width="14" style="1" customWidth="1"/>
    <col min="14851" max="14851" width="9" style="1" customWidth="1"/>
    <col min="14852" max="14852" width="9.140625" style="1"/>
    <col min="14853" max="14853" width="6.85546875" style="1" customWidth="1"/>
    <col min="14854" max="14854" width="9.140625" style="1"/>
    <col min="14855" max="14856" width="6.42578125" style="1" customWidth="1"/>
    <col min="14857" max="14857" width="13.85546875" style="1" customWidth="1"/>
    <col min="14858" max="14858" width="9.140625" style="1"/>
    <col min="14859" max="14859" width="11.5703125" style="1" customWidth="1"/>
    <col min="14860" max="15104" width="9.140625" style="1"/>
    <col min="15105" max="15105" width="12.42578125" style="1" customWidth="1"/>
    <col min="15106" max="15106" width="14" style="1" customWidth="1"/>
    <col min="15107" max="15107" width="9" style="1" customWidth="1"/>
    <col min="15108" max="15108" width="9.140625" style="1"/>
    <col min="15109" max="15109" width="6.85546875" style="1" customWidth="1"/>
    <col min="15110" max="15110" width="9.140625" style="1"/>
    <col min="15111" max="15112" width="6.42578125" style="1" customWidth="1"/>
    <col min="15113" max="15113" width="13.85546875" style="1" customWidth="1"/>
    <col min="15114" max="15114" width="9.140625" style="1"/>
    <col min="15115" max="15115" width="11.5703125" style="1" customWidth="1"/>
    <col min="15116" max="15360" width="9.140625" style="1"/>
    <col min="15361" max="15361" width="12.42578125" style="1" customWidth="1"/>
    <col min="15362" max="15362" width="14" style="1" customWidth="1"/>
    <col min="15363" max="15363" width="9" style="1" customWidth="1"/>
    <col min="15364" max="15364" width="9.140625" style="1"/>
    <col min="15365" max="15365" width="6.85546875" style="1" customWidth="1"/>
    <col min="15366" max="15366" width="9.140625" style="1"/>
    <col min="15367" max="15368" width="6.42578125" style="1" customWidth="1"/>
    <col min="15369" max="15369" width="13.85546875" style="1" customWidth="1"/>
    <col min="15370" max="15370" width="9.140625" style="1"/>
    <col min="15371" max="15371" width="11.5703125" style="1" customWidth="1"/>
    <col min="15372" max="15616" width="9.140625" style="1"/>
    <col min="15617" max="15617" width="12.42578125" style="1" customWidth="1"/>
    <col min="15618" max="15618" width="14" style="1" customWidth="1"/>
    <col min="15619" max="15619" width="9" style="1" customWidth="1"/>
    <col min="15620" max="15620" width="9.140625" style="1"/>
    <col min="15621" max="15621" width="6.85546875" style="1" customWidth="1"/>
    <col min="15622" max="15622" width="9.140625" style="1"/>
    <col min="15623" max="15624" width="6.42578125" style="1" customWidth="1"/>
    <col min="15625" max="15625" width="13.85546875" style="1" customWidth="1"/>
    <col min="15626" max="15626" width="9.140625" style="1"/>
    <col min="15627" max="15627" width="11.5703125" style="1" customWidth="1"/>
    <col min="15628" max="15872" width="9.140625" style="1"/>
    <col min="15873" max="15873" width="12.42578125" style="1" customWidth="1"/>
    <col min="15874" max="15874" width="14" style="1" customWidth="1"/>
    <col min="15875" max="15875" width="9" style="1" customWidth="1"/>
    <col min="15876" max="15876" width="9.140625" style="1"/>
    <col min="15877" max="15877" width="6.85546875" style="1" customWidth="1"/>
    <col min="15878" max="15878" width="9.140625" style="1"/>
    <col min="15879" max="15880" width="6.42578125" style="1" customWidth="1"/>
    <col min="15881" max="15881" width="13.85546875" style="1" customWidth="1"/>
    <col min="15882" max="15882" width="9.140625" style="1"/>
    <col min="15883" max="15883" width="11.5703125" style="1" customWidth="1"/>
    <col min="15884" max="16128" width="9.140625" style="1"/>
    <col min="16129" max="16129" width="12.42578125" style="1" customWidth="1"/>
    <col min="16130" max="16130" width="14" style="1" customWidth="1"/>
    <col min="16131" max="16131" width="9" style="1" customWidth="1"/>
    <col min="16132" max="16132" width="9.140625" style="1"/>
    <col min="16133" max="16133" width="6.85546875" style="1" customWidth="1"/>
    <col min="16134" max="16134" width="9.140625" style="1"/>
    <col min="16135" max="16136" width="6.42578125" style="1" customWidth="1"/>
    <col min="16137" max="16137" width="13.85546875" style="1" customWidth="1"/>
    <col min="16138" max="16138" width="9.140625" style="1"/>
    <col min="16139" max="16139" width="11.5703125" style="1" customWidth="1"/>
    <col min="16140" max="16384" width="9.140625" style="1"/>
  </cols>
  <sheetData>
    <row r="1" spans="1:9">
      <c r="A1" s="3" t="s">
        <v>36</v>
      </c>
      <c r="B1" s="49" t="str">
        <f>'1. stran'!B6</f>
        <v>OBČINA GORNJA RADGONA</v>
      </c>
      <c r="C1" s="19"/>
      <c r="D1" s="19"/>
      <c r="E1" s="19"/>
      <c r="F1" s="19"/>
      <c r="G1" s="19"/>
      <c r="H1" s="19"/>
      <c r="I1" s="50"/>
    </row>
    <row r="2" spans="1:9">
      <c r="A2" s="6"/>
      <c r="B2" s="24" t="str">
        <f>'1. stran'!B7</f>
        <v>Partizanska cesta 13</v>
      </c>
      <c r="I2" s="51"/>
    </row>
    <row r="3" spans="1:9">
      <c r="A3" s="9"/>
      <c r="B3" s="52" t="str">
        <f>'1. stran'!B8</f>
        <v>9520 Gornja Radgona</v>
      </c>
      <c r="C3" s="17"/>
      <c r="D3" s="17"/>
      <c r="E3" s="17"/>
      <c r="F3" s="17"/>
      <c r="G3" s="17"/>
      <c r="H3" s="17"/>
      <c r="I3" s="53"/>
    </row>
    <row r="4" spans="1:9">
      <c r="B4" s="24"/>
    </row>
    <row r="5" spans="1:9">
      <c r="A5" s="15" t="s">
        <v>4</v>
      </c>
      <c r="B5" s="29" t="s">
        <v>2283</v>
      </c>
      <c r="C5" s="27"/>
      <c r="D5" s="27"/>
      <c r="E5" s="27"/>
      <c r="F5" s="27"/>
      <c r="G5" s="27"/>
      <c r="H5" s="27"/>
      <c r="I5" s="55"/>
    </row>
    <row r="6" spans="1:9">
      <c r="B6" s="24"/>
    </row>
    <row r="7" spans="1:9">
      <c r="A7" s="15" t="s">
        <v>5</v>
      </c>
      <c r="B7" s="29" t="str">
        <f>'1. stran'!B14:E14</f>
        <v>NOVOGRADNJA, REKONSTRUKCIJA</v>
      </c>
      <c r="C7" s="27"/>
      <c r="D7" s="27"/>
      <c r="E7" s="27"/>
      <c r="F7" s="27"/>
      <c r="G7" s="27"/>
      <c r="H7" s="27"/>
      <c r="I7" s="55"/>
    </row>
    <row r="8" spans="1:9" ht="15" customHeight="1"/>
    <row r="9" spans="1:9" ht="11.25" customHeight="1"/>
    <row r="10" spans="1:9" ht="20.25">
      <c r="B10" s="56" t="s">
        <v>37</v>
      </c>
      <c r="C10" s="57"/>
      <c r="D10" s="57"/>
      <c r="E10" s="57"/>
      <c r="F10" s="57"/>
      <c r="G10" s="57"/>
      <c r="H10" s="57"/>
      <c r="I10" s="58"/>
    </row>
    <row r="12" spans="1:9">
      <c r="B12" s="468" t="s">
        <v>2233</v>
      </c>
      <c r="C12" s="469"/>
      <c r="D12" s="469"/>
      <c r="E12" s="469"/>
      <c r="F12" s="469"/>
      <c r="G12" s="469"/>
      <c r="H12" s="469"/>
      <c r="I12" s="470"/>
    </row>
    <row r="14" spans="1:9">
      <c r="A14" s="59" t="s">
        <v>41</v>
      </c>
      <c r="B14" s="60" t="s">
        <v>42</v>
      </c>
      <c r="C14" s="57"/>
      <c r="D14" s="57"/>
      <c r="E14" s="57"/>
      <c r="F14" s="57"/>
      <c r="G14" s="57"/>
      <c r="H14" s="57"/>
      <c r="I14" s="58"/>
    </row>
    <row r="15" spans="1:9" ht="4.5" customHeight="1">
      <c r="A15" s="59"/>
      <c r="B15" s="24"/>
    </row>
    <row r="16" spans="1:9">
      <c r="A16" s="75" t="s">
        <v>44</v>
      </c>
      <c r="B16" s="1" t="str">
        <f>'A|Odstranitev objekta'!B1</f>
        <v>ODSTRANITEV OBJEKTA</v>
      </c>
      <c r="I16" s="54">
        <f>'A|Odstranitev objekta'!F44</f>
        <v>0</v>
      </c>
    </row>
    <row r="17" spans="1:9">
      <c r="A17" s="75" t="s">
        <v>43</v>
      </c>
      <c r="B17" s="1" t="str">
        <f>'A|Pripravljalna d.'!B8</f>
        <v>PRIPRAVLJALNA DELA</v>
      </c>
      <c r="I17" s="54">
        <f>'A|Pripravljalna d.'!F22</f>
        <v>0</v>
      </c>
    </row>
    <row r="18" spans="1:9">
      <c r="A18" s="75" t="s">
        <v>45</v>
      </c>
      <c r="B18" s="1" t="str">
        <f>'N-A|Zemeljska d.'!B1</f>
        <v>ZEMELJSKA DELA</v>
      </c>
      <c r="I18" s="54">
        <f>'N-A|Zemeljska d.'!F38</f>
        <v>0</v>
      </c>
    </row>
    <row r="19" spans="1:9">
      <c r="A19" s="75" t="s">
        <v>46</v>
      </c>
      <c r="B19" s="1" t="str">
        <f>'N-A|Betonska d.'!B1</f>
        <v>BETONSKA DELA</v>
      </c>
      <c r="I19" s="54">
        <f>'N-A|Betonska d.'!F69</f>
        <v>0</v>
      </c>
    </row>
    <row r="20" spans="1:9">
      <c r="A20" s="75" t="s">
        <v>47</v>
      </c>
      <c r="B20" s="1" t="str">
        <f>'N-A|Opaž-tesarska d.'!B1</f>
        <v>TESARSKA DELA - OPAŽ</v>
      </c>
      <c r="I20" s="54">
        <f>'N-A|Opaž-tesarska d.'!F44</f>
        <v>0</v>
      </c>
    </row>
    <row r="21" spans="1:9">
      <c r="A21" s="75" t="s">
        <v>48</v>
      </c>
      <c r="B21" s="1" t="str">
        <f>'N-A|Zidarska d.'!B1</f>
        <v>ZIDARSKA DELA</v>
      </c>
      <c r="I21" s="54">
        <f>'N-A|Zidarska d.'!F57</f>
        <v>0</v>
      </c>
    </row>
    <row r="22" spans="1:9">
      <c r="A22" s="75" t="s">
        <v>49</v>
      </c>
      <c r="B22" s="1" t="str">
        <f>'N-A|Fasada'!B1</f>
        <v>FASADERSKA DELA</v>
      </c>
      <c r="I22" s="54">
        <f>'N-A|Fasada'!F47</f>
        <v>0</v>
      </c>
    </row>
    <row r="23" spans="1:9" ht="20.100000000000001" customHeight="1">
      <c r="A23" s="75"/>
      <c r="B23" s="60" t="s">
        <v>50</v>
      </c>
      <c r="C23" s="76"/>
      <c r="D23" s="76"/>
      <c r="E23" s="76"/>
      <c r="F23" s="76"/>
      <c r="G23" s="76"/>
      <c r="H23" s="76"/>
      <c r="I23" s="77">
        <f>SUM(I16:I22)</f>
        <v>0</v>
      </c>
    </row>
    <row r="24" spans="1:9">
      <c r="A24" s="75"/>
    </row>
    <row r="25" spans="1:9">
      <c r="A25" s="59" t="s">
        <v>51</v>
      </c>
      <c r="B25" s="60" t="s">
        <v>52</v>
      </c>
      <c r="C25" s="57"/>
      <c r="D25" s="57"/>
      <c r="E25" s="57"/>
      <c r="F25" s="57"/>
      <c r="G25" s="57"/>
      <c r="H25" s="57"/>
      <c r="I25" s="58"/>
    </row>
    <row r="26" spans="1:9" ht="5.25" customHeight="1">
      <c r="A26" s="59"/>
      <c r="B26" s="24"/>
    </row>
    <row r="27" spans="1:9">
      <c r="A27" s="75" t="s">
        <v>53</v>
      </c>
      <c r="B27" s="1" t="str">
        <f>'B|Krovsko kleparska d.'!B5</f>
        <v>KROVSKO KLEPARSKA DELA</v>
      </c>
      <c r="I27" s="54">
        <f>'N-B|Krovsko kleparska d.'!F56</f>
        <v>0</v>
      </c>
    </row>
    <row r="28" spans="1:9">
      <c r="A28" s="75" t="s">
        <v>54</v>
      </c>
      <c r="B28" s="1" t="str">
        <f>'B|Ključavničarska d.'!B1</f>
        <v>KLJUČAVNIČARSKA DELA</v>
      </c>
      <c r="I28" s="54">
        <f>'N-B|Ključavničarska d.'!F29</f>
        <v>0</v>
      </c>
    </row>
    <row r="29" spans="1:9">
      <c r="A29" s="75" t="s">
        <v>55</v>
      </c>
      <c r="B29" s="1" t="str">
        <f>'B|Stavbno pohi.'!B1</f>
        <v>STAVBNO POHIŠTVO</v>
      </c>
      <c r="I29" s="54">
        <f>'N-B|Stavbno pohi.'!F115</f>
        <v>0</v>
      </c>
    </row>
    <row r="30" spans="1:9">
      <c r="A30" s="75" t="s">
        <v>56</v>
      </c>
      <c r="B30" s="1" t="str">
        <f>'B|Estrih'!B1</f>
        <v>ESTRIH</v>
      </c>
      <c r="I30" s="54">
        <f>'N-B|Estrih'!F21</f>
        <v>0</v>
      </c>
    </row>
    <row r="31" spans="1:9">
      <c r="A31" s="75" t="s">
        <v>57</v>
      </c>
      <c r="B31" s="1" t="str">
        <f>'B|Tlakarska d.'!B1</f>
        <v>TLAKARSKA DELA</v>
      </c>
      <c r="I31" s="54">
        <f>'N-B|Tlakarska d.'!F28</f>
        <v>0</v>
      </c>
    </row>
    <row r="32" spans="1:9">
      <c r="A32" s="75" t="s">
        <v>58</v>
      </c>
      <c r="B32" s="1" t="str">
        <f>'B|Keramičarska d.'!B1</f>
        <v>KERAMIČARSKA DELA</v>
      </c>
      <c r="I32" s="54">
        <f>'N-B|Keramičarska d.'!F16</f>
        <v>0</v>
      </c>
    </row>
    <row r="33" spans="1:9">
      <c r="A33" s="75" t="s">
        <v>59</v>
      </c>
      <c r="B33" s="1" t="str">
        <f>'B|Slikopleskarska d.'!B1</f>
        <v>SLIKOPLESKARSKA DELA</v>
      </c>
      <c r="I33" s="54">
        <f>'N-B|Slikopleskarska d.'!F23</f>
        <v>0</v>
      </c>
    </row>
    <row r="34" spans="1:9">
      <c r="A34" s="75" t="s">
        <v>60</v>
      </c>
      <c r="B34" s="1" t="str">
        <f>'B|Montažerska d. '!B1</f>
        <v>MONTAŽERSKA DELA</v>
      </c>
      <c r="I34" s="54">
        <f>'N-B|Montažerska d.'!F31</f>
        <v>0</v>
      </c>
    </row>
    <row r="35" spans="1:9" s="24" customFormat="1" ht="20.100000000000001" customHeight="1">
      <c r="B35" s="60" t="s">
        <v>63</v>
      </c>
      <c r="C35" s="76"/>
      <c r="D35" s="76"/>
      <c r="E35" s="76"/>
      <c r="F35" s="76"/>
      <c r="G35" s="76"/>
      <c r="H35" s="76"/>
      <c r="I35" s="77">
        <f>SUM(I27:I34)</f>
        <v>0</v>
      </c>
    </row>
    <row r="36" spans="1:9" s="24" customFormat="1">
      <c r="I36" s="64"/>
    </row>
    <row r="37" spans="1:9" s="24" customFormat="1">
      <c r="A37" s="59" t="s">
        <v>1518</v>
      </c>
      <c r="B37" s="60" t="s">
        <v>2235</v>
      </c>
      <c r="C37" s="76"/>
      <c r="D37" s="76"/>
      <c r="E37" s="76"/>
      <c r="F37" s="76"/>
      <c r="G37" s="76"/>
      <c r="H37" s="76"/>
      <c r="I37" s="77"/>
    </row>
    <row r="38" spans="1:9" s="24" customFormat="1" ht="5.25" customHeight="1">
      <c r="I38" s="64"/>
    </row>
    <row r="39" spans="1:9" s="24" customFormat="1">
      <c r="A39" s="456" t="s">
        <v>2239</v>
      </c>
      <c r="B39" s="65" t="str">
        <f>'C|ZUKA-A'!B2:E2</f>
        <v>UTRJENE POVRŠINE</v>
      </c>
      <c r="C39" s="65"/>
      <c r="D39" s="65"/>
      <c r="E39" s="65"/>
      <c r="F39" s="65"/>
      <c r="G39" s="65"/>
      <c r="H39" s="65"/>
      <c r="I39" s="73">
        <f>'C|ZUKA-A'!E131:E131</f>
        <v>0</v>
      </c>
    </row>
    <row r="40" spans="1:9" s="24" customFormat="1">
      <c r="A40" s="456" t="s">
        <v>2240</v>
      </c>
      <c r="B40" s="65" t="str">
        <f>'C|ZUKA-B'!B2:E2</f>
        <v xml:space="preserve">ODVODNJAVANJE - KANALIZACIJA:
</v>
      </c>
      <c r="C40" s="65"/>
      <c r="D40" s="65"/>
      <c r="E40" s="65"/>
      <c r="F40" s="65"/>
      <c r="G40" s="65"/>
      <c r="H40" s="65"/>
      <c r="I40" s="73">
        <f>'C|ZUKA-B'!E197</f>
        <v>0</v>
      </c>
    </row>
    <row r="41" spans="1:9" s="24" customFormat="1">
      <c r="A41" s="456" t="s">
        <v>2241</v>
      </c>
      <c r="B41" s="65" t="str">
        <f>'C|ZUKA-C'!B2:E2</f>
        <v xml:space="preserve">OPORNI ZIDOVI, STOPNIŠČA:
</v>
      </c>
      <c r="C41" s="65"/>
      <c r="D41" s="65"/>
      <c r="E41" s="65"/>
      <c r="F41" s="65"/>
      <c r="G41" s="65"/>
      <c r="H41" s="65"/>
      <c r="I41" s="73">
        <f>'C|ZUKA-C'!E95</f>
        <v>0</v>
      </c>
    </row>
    <row r="42" spans="1:9" s="24" customFormat="1">
      <c r="A42" s="456"/>
      <c r="B42" s="459" t="s">
        <v>2242</v>
      </c>
      <c r="C42" s="457"/>
      <c r="D42" s="457"/>
      <c r="E42" s="457"/>
      <c r="F42" s="457"/>
      <c r="G42" s="457"/>
      <c r="H42" s="457"/>
      <c r="I42" s="62">
        <f>SUM(I39:I41)</f>
        <v>0</v>
      </c>
    </row>
    <row r="43" spans="1:9" s="24" customFormat="1">
      <c r="B43" s="65"/>
      <c r="C43" s="65"/>
      <c r="D43" s="65"/>
      <c r="E43" s="65"/>
      <c r="F43" s="65"/>
      <c r="G43" s="65"/>
      <c r="H43" s="65"/>
      <c r="I43" s="73"/>
    </row>
    <row r="44" spans="1:9" s="24" customFormat="1">
      <c r="A44" s="456" t="s">
        <v>2243</v>
      </c>
      <c r="B44" s="459" t="s">
        <v>2244</v>
      </c>
      <c r="C44" s="457"/>
      <c r="D44" s="457"/>
      <c r="E44" s="457"/>
      <c r="F44" s="457"/>
      <c r="G44" s="457"/>
      <c r="H44" s="457"/>
      <c r="I44" s="458"/>
    </row>
    <row r="45" spans="1:9" s="24" customFormat="1" ht="5.25" customHeight="1">
      <c r="A45" s="456"/>
      <c r="B45" s="65"/>
      <c r="C45" s="65"/>
      <c r="D45" s="65"/>
      <c r="E45" s="65"/>
      <c r="F45" s="65"/>
      <c r="G45" s="65"/>
      <c r="H45" s="65"/>
      <c r="I45" s="73"/>
    </row>
    <row r="46" spans="1:9" s="24" customFormat="1">
      <c r="A46" s="456" t="s">
        <v>2245</v>
      </c>
      <c r="B46" s="65" t="str">
        <f>'E1- NN PRIKLJUČEK'!B1</f>
        <v xml:space="preserve">NN PRIKLJUČEK </v>
      </c>
      <c r="C46" s="65"/>
      <c r="D46" s="65"/>
      <c r="E46" s="65"/>
      <c r="F46" s="65"/>
      <c r="G46" s="65"/>
      <c r="H46" s="65"/>
      <c r="I46" s="73">
        <f>'E1- NN PRIKLJUČEK'!F228</f>
        <v>0</v>
      </c>
    </row>
    <row r="47" spans="1:9" s="24" customFormat="1">
      <c r="A47" s="456" t="s">
        <v>2246</v>
      </c>
      <c r="B47" s="65" t="str">
        <f>'E2- EL. INŠTALACIJE- Š.DVORANA'!B1</f>
        <v>ELEKTRIČNE INŠTALACIJE</v>
      </c>
      <c r="C47" s="65"/>
      <c r="D47" s="65"/>
      <c r="E47" s="65"/>
      <c r="F47" s="65"/>
      <c r="G47" s="65"/>
      <c r="H47" s="65"/>
      <c r="I47" s="73">
        <f>'E2- EL. INŠTALACIJE- Š.DVORANA'!F678</f>
        <v>0</v>
      </c>
    </row>
    <row r="48" spans="1:9" s="24" customFormat="1">
      <c r="A48" s="456" t="s">
        <v>2248</v>
      </c>
      <c r="B48" s="65" t="str">
        <f>'E4- JAVNA RAZSVETLJAVA'!B1</f>
        <v>JAVNA RAZSVETLJAVA</v>
      </c>
      <c r="C48" s="65"/>
      <c r="D48" s="65"/>
      <c r="E48" s="65"/>
      <c r="F48" s="65"/>
      <c r="G48" s="65"/>
      <c r="H48" s="65"/>
      <c r="I48" s="73">
        <f>'E4- JAVNA RAZSVETLJAVA'!F79</f>
        <v>0</v>
      </c>
    </row>
    <row r="49" spans="1:9" s="24" customFormat="1">
      <c r="A49" s="456"/>
      <c r="B49" s="459" t="s">
        <v>2249</v>
      </c>
      <c r="C49" s="457"/>
      <c r="D49" s="457"/>
      <c r="E49" s="457"/>
      <c r="F49" s="457"/>
      <c r="G49" s="457"/>
      <c r="H49" s="457"/>
      <c r="I49" s="62">
        <f>SUM(I46:I48)</f>
        <v>0</v>
      </c>
    </row>
    <row r="50" spans="1:9" s="24" customFormat="1">
      <c r="A50" s="456"/>
      <c r="B50" s="65"/>
      <c r="C50" s="65"/>
      <c r="D50" s="65"/>
      <c r="E50" s="65"/>
      <c r="F50" s="65"/>
      <c r="G50" s="65"/>
      <c r="H50" s="65"/>
      <c r="I50" s="73"/>
    </row>
    <row r="51" spans="1:9" s="24" customFormat="1">
      <c r="A51" s="456" t="s">
        <v>2250</v>
      </c>
      <c r="B51" s="459" t="s">
        <v>2251</v>
      </c>
      <c r="C51" s="61"/>
      <c r="D51" s="61"/>
      <c r="E51" s="61"/>
      <c r="F51" s="61"/>
      <c r="G51" s="61"/>
      <c r="H51" s="61"/>
      <c r="I51" s="62"/>
    </row>
    <row r="52" spans="1:9" s="24" customFormat="1" ht="5.25" customHeight="1">
      <c r="A52" s="456"/>
      <c r="B52" s="460"/>
      <c r="C52" s="460"/>
      <c r="D52" s="460"/>
      <c r="E52" s="460"/>
      <c r="F52" s="460"/>
      <c r="G52" s="460"/>
      <c r="H52" s="460"/>
      <c r="I52" s="461"/>
    </row>
    <row r="53" spans="1:9" s="24" customFormat="1">
      <c r="A53" s="456" t="s">
        <v>2252</v>
      </c>
      <c r="B53" s="462" t="str">
        <f>'S 01 - Priključek vode ŠD'!B2:D2</f>
        <v>PRIKLJUČEK VODE</v>
      </c>
      <c r="C53" s="462"/>
      <c r="D53" s="462"/>
      <c r="E53" s="462"/>
      <c r="F53" s="462"/>
      <c r="G53" s="462"/>
      <c r="H53" s="462"/>
      <c r="I53" s="463">
        <f>'S 01 - Priključek vode ŠD'!F111</f>
        <v>0</v>
      </c>
    </row>
    <row r="54" spans="1:9" s="24" customFormat="1">
      <c r="A54" s="456" t="s">
        <v>2268</v>
      </c>
      <c r="B54" s="462" t="str">
        <f>'S 02 - Kanalizacija ŠD'!B2:D2</f>
        <v>KANALIZACIJA</v>
      </c>
      <c r="C54" s="462"/>
      <c r="D54" s="462"/>
      <c r="E54" s="462"/>
      <c r="F54" s="462"/>
      <c r="G54" s="462"/>
      <c r="H54" s="462"/>
      <c r="I54" s="463">
        <f>'S 02 - Kanalizacija ŠD'!F45</f>
        <v>0</v>
      </c>
    </row>
    <row r="55" spans="1:9" s="24" customFormat="1">
      <c r="A55" s="456" t="s">
        <v>2269</v>
      </c>
      <c r="B55" s="462" t="str">
        <f>'S 03.1 - Vodovod ŠD'!B2:D2</f>
        <v>VODOVOD</v>
      </c>
      <c r="C55" s="462"/>
      <c r="D55" s="462"/>
      <c r="E55" s="462"/>
      <c r="F55" s="462"/>
      <c r="G55" s="462"/>
      <c r="H55" s="462"/>
      <c r="I55" s="463">
        <f>'S 03.1 - Vodovod ŠD'!F65</f>
        <v>0</v>
      </c>
    </row>
    <row r="56" spans="1:9" s="24" customFormat="1">
      <c r="A56" s="456" t="s">
        <v>2270</v>
      </c>
      <c r="B56" s="462" t="str">
        <f>'S 04.1 - Ogrevanje ŠD'!B2:D2</f>
        <v>OGREVANJE</v>
      </c>
      <c r="C56" s="462"/>
      <c r="D56" s="462"/>
      <c r="E56" s="462"/>
      <c r="F56" s="462"/>
      <c r="G56" s="462"/>
      <c r="H56" s="462"/>
      <c r="I56" s="463">
        <f>'S 04.1 - Ogrevanje ŠD'!F367</f>
        <v>0</v>
      </c>
    </row>
    <row r="57" spans="1:9" s="24" customFormat="1">
      <c r="A57" s="456" t="s">
        <v>2271</v>
      </c>
      <c r="B57" s="462" t="str">
        <f>'S 05.1 - Prezračevanje ŠD'!B2:D2</f>
        <v>PREZRAČEVANJE</v>
      </c>
      <c r="C57" s="462"/>
      <c r="D57" s="462"/>
      <c r="E57" s="462"/>
      <c r="F57" s="462"/>
      <c r="G57" s="462"/>
      <c r="H57" s="462"/>
      <c r="I57" s="463">
        <f>'S 05.1 - Prezračevanje ŠD'!F130</f>
        <v>0</v>
      </c>
    </row>
    <row r="58" spans="1:9" s="24" customFormat="1">
      <c r="A58" s="456" t="s">
        <v>2272</v>
      </c>
      <c r="B58" s="462" t="str">
        <f>'S 07 -Gorilnik'!B2:D2</f>
        <v>GORILNIK</v>
      </c>
      <c r="C58" s="462"/>
      <c r="D58" s="462"/>
      <c r="E58" s="462"/>
      <c r="F58" s="462"/>
      <c r="G58" s="462"/>
      <c r="H58" s="462"/>
      <c r="I58" s="463">
        <f>'S 07 -Gorilnik'!F38</f>
        <v>0</v>
      </c>
    </row>
    <row r="59" spans="1:9" s="24" customFormat="1">
      <c r="A59" s="456"/>
      <c r="B59" s="459" t="s">
        <v>2278</v>
      </c>
      <c r="C59" s="457"/>
      <c r="D59" s="457"/>
      <c r="E59" s="457"/>
      <c r="F59" s="457"/>
      <c r="G59" s="457"/>
      <c r="H59" s="457"/>
      <c r="I59" s="62">
        <f>SUM(I53:I58)</f>
        <v>0</v>
      </c>
    </row>
    <row r="60" spans="1:9" ht="14.25" customHeight="1" thickBot="1">
      <c r="B60" s="65"/>
      <c r="C60" s="65"/>
      <c r="D60" s="65"/>
      <c r="E60" s="65"/>
      <c r="F60" s="65"/>
      <c r="G60" s="65"/>
      <c r="H60" s="65"/>
      <c r="I60" s="73"/>
    </row>
    <row r="61" spans="1:9" s="65" customFormat="1" ht="20.100000000000001" customHeight="1">
      <c r="B61" s="66" t="s">
        <v>2273</v>
      </c>
      <c r="C61" s="67"/>
      <c r="D61" s="67"/>
      <c r="E61" s="67"/>
      <c r="F61" s="67"/>
      <c r="G61" s="67"/>
      <c r="H61" s="67"/>
      <c r="I61" s="68">
        <f>I35+I23+I42+I49+I59</f>
        <v>0</v>
      </c>
    </row>
    <row r="62" spans="1:9" s="24" customFormat="1" ht="18" customHeight="1">
      <c r="B62" s="69" t="s">
        <v>2274</v>
      </c>
      <c r="I62" s="70">
        <f>I61*0.05</f>
        <v>0</v>
      </c>
    </row>
    <row r="63" spans="1:9" s="65" customFormat="1" ht="17.25" customHeight="1" thickBot="1">
      <c r="B63" s="71" t="s">
        <v>39</v>
      </c>
      <c r="C63" s="72"/>
      <c r="D63" s="72"/>
      <c r="E63" s="72"/>
      <c r="F63" s="72"/>
      <c r="G63" s="72"/>
      <c r="H63" s="72"/>
      <c r="I63" s="464">
        <f>(I61+I62)*0.22</f>
        <v>0</v>
      </c>
    </row>
    <row r="64" spans="1:9" s="65" customFormat="1" ht="17.25" customHeight="1" thickBot="1">
      <c r="B64" s="24"/>
      <c r="I64" s="73"/>
    </row>
    <row r="65" spans="1:9" s="65" customFormat="1" ht="25.5" customHeight="1" thickBot="1">
      <c r="B65" s="465" t="s">
        <v>64</v>
      </c>
      <c r="C65" s="466"/>
      <c r="D65" s="466"/>
      <c r="E65" s="466"/>
      <c r="F65" s="466"/>
      <c r="G65" s="466"/>
      <c r="H65" s="466"/>
      <c r="I65" s="467">
        <f>SUM(I61:I64)</f>
        <v>0</v>
      </c>
    </row>
    <row r="68" spans="1:9">
      <c r="B68" s="471" t="s">
        <v>2275</v>
      </c>
      <c r="C68" s="472"/>
      <c r="D68" s="472"/>
      <c r="E68" s="472"/>
      <c r="F68" s="472"/>
      <c r="G68" s="472"/>
      <c r="H68" s="472"/>
      <c r="I68" s="473"/>
    </row>
    <row r="70" spans="1:9">
      <c r="A70" s="59" t="s">
        <v>41</v>
      </c>
      <c r="B70" s="60" t="s">
        <v>42</v>
      </c>
      <c r="C70" s="57"/>
      <c r="D70" s="57"/>
      <c r="E70" s="57"/>
      <c r="F70" s="57"/>
      <c r="G70" s="57"/>
      <c r="H70" s="57"/>
      <c r="I70" s="58"/>
    </row>
    <row r="71" spans="1:9" ht="4.5" customHeight="1">
      <c r="A71" s="59"/>
      <c r="B71" s="24"/>
    </row>
    <row r="72" spans="1:9">
      <c r="A72" s="75" t="s">
        <v>43</v>
      </c>
      <c r="B72" s="1" t="str">
        <f>'A|Rušitvena d.'!B1</f>
        <v>RUŠITVENA DELA</v>
      </c>
      <c r="I72" s="54">
        <f>'A|Rušitvena d.'!F100</f>
        <v>0</v>
      </c>
    </row>
    <row r="73" spans="1:9">
      <c r="A73" s="75" t="s">
        <v>45</v>
      </c>
      <c r="B73" s="1" t="str">
        <f>'A|Zemeljska d.'!B1</f>
        <v>ZEMELJSKA DELA</v>
      </c>
      <c r="I73" s="54">
        <f>'A|Zemeljska d.'!F38</f>
        <v>0</v>
      </c>
    </row>
    <row r="74" spans="1:9">
      <c r="A74" s="75" t="s">
        <v>46</v>
      </c>
      <c r="B74" s="1" t="str">
        <f>'A|Betonska d.'!B1</f>
        <v>BETONSKA DELA</v>
      </c>
      <c r="I74" s="54">
        <f>'A|Betonska d.'!F56</f>
        <v>0</v>
      </c>
    </row>
    <row r="75" spans="1:9">
      <c r="A75" s="75" t="s">
        <v>47</v>
      </c>
      <c r="B75" s="1" t="str">
        <f>'A|Opaž-tesarska d.'!B1</f>
        <v>TESARSKA DELA - OPAŽ</v>
      </c>
      <c r="I75" s="54">
        <f>'A|Opaž-tesarska d.'!F34</f>
        <v>0</v>
      </c>
    </row>
    <row r="76" spans="1:9">
      <c r="A76" s="75" t="s">
        <v>48</v>
      </c>
      <c r="B76" s="1" t="str">
        <f>'A|Zidarska d.'!B1</f>
        <v>ZIDARSKA DELA</v>
      </c>
      <c r="I76" s="54">
        <f>'A|Zidarska d.'!F73</f>
        <v>0</v>
      </c>
    </row>
    <row r="77" spans="1:9">
      <c r="A77" s="75" t="s">
        <v>49</v>
      </c>
      <c r="B77" s="1" t="str">
        <f>'A|Fasada'!B1</f>
        <v>FASADERSKA DELA</v>
      </c>
      <c r="I77" s="54">
        <f>'A|Fasada'!F46</f>
        <v>0</v>
      </c>
    </row>
    <row r="78" spans="1:9">
      <c r="B78" s="459" t="s">
        <v>50</v>
      </c>
      <c r="C78" s="57"/>
      <c r="D78" s="57"/>
      <c r="E78" s="57"/>
      <c r="F78" s="57"/>
      <c r="G78" s="57"/>
      <c r="H78" s="57"/>
      <c r="I78" s="62">
        <f>SUM(I72:I77)</f>
        <v>0</v>
      </c>
    </row>
    <row r="80" spans="1:9">
      <c r="A80" s="59" t="s">
        <v>51</v>
      </c>
      <c r="B80" s="60" t="s">
        <v>52</v>
      </c>
      <c r="C80" s="57"/>
      <c r="D80" s="57"/>
      <c r="E80" s="57"/>
      <c r="F80" s="57"/>
      <c r="G80" s="57"/>
      <c r="H80" s="57"/>
      <c r="I80" s="58"/>
    </row>
    <row r="81" spans="1:9" ht="5.25" customHeight="1">
      <c r="A81" s="59"/>
      <c r="B81" s="24"/>
    </row>
    <row r="82" spans="1:9">
      <c r="A82" s="75" t="s">
        <v>53</v>
      </c>
      <c r="B82" s="1" t="str">
        <f>'B|Krovsko kleparska d.'!B5</f>
        <v>KROVSKO KLEPARSKA DELA</v>
      </c>
      <c r="I82" s="54">
        <f>'B|Krovsko kleparska d.'!F61</f>
        <v>0</v>
      </c>
    </row>
    <row r="83" spans="1:9">
      <c r="A83" s="75" t="s">
        <v>54</v>
      </c>
      <c r="B83" s="1" t="str">
        <f>'B|Ključavničarska d.'!B1</f>
        <v>KLJUČAVNIČARSKA DELA</v>
      </c>
      <c r="I83" s="54">
        <f>'B|Ključavničarska d.'!F20</f>
        <v>0</v>
      </c>
    </row>
    <row r="84" spans="1:9">
      <c r="A84" s="75" t="s">
        <v>55</v>
      </c>
      <c r="B84" s="1" t="str">
        <f>'B|Mizarska d.'!B1</f>
        <v>MIZARSKA DELA</v>
      </c>
      <c r="I84" s="54">
        <f>'B|Mizarska d.'!F71</f>
        <v>0</v>
      </c>
    </row>
    <row r="85" spans="1:9">
      <c r="A85" s="75" t="s">
        <v>56</v>
      </c>
      <c r="B85" s="1" t="str">
        <f>'B|Stavbno pohi.'!B1</f>
        <v>STAVBNO POHIŠTVO</v>
      </c>
      <c r="I85" s="54">
        <f>'B|Stavbno pohi.'!F265</f>
        <v>0</v>
      </c>
    </row>
    <row r="86" spans="1:9">
      <c r="A86" s="75" t="s">
        <v>57</v>
      </c>
      <c r="B86" s="1" t="str">
        <f>'B|Estrih'!B1</f>
        <v>ESTRIH</v>
      </c>
      <c r="I86" s="54">
        <f>'B|Estrih'!F22</f>
        <v>0</v>
      </c>
    </row>
    <row r="87" spans="1:9">
      <c r="A87" s="75" t="s">
        <v>58</v>
      </c>
      <c r="B87" s="1" t="str">
        <f>'B|Tlakarska d.'!B1</f>
        <v>TLAKARSKA DELA</v>
      </c>
      <c r="I87" s="54">
        <f>'B|Tlakarska d.'!F35</f>
        <v>0</v>
      </c>
    </row>
    <row r="88" spans="1:9">
      <c r="A88" s="75" t="s">
        <v>59</v>
      </c>
      <c r="B88" s="1" t="str">
        <f>'B|Keramičarska d.'!B1</f>
        <v>KERAMIČARSKA DELA</v>
      </c>
      <c r="I88" s="54">
        <f>'B|Keramičarska d.'!F20</f>
        <v>0</v>
      </c>
    </row>
    <row r="89" spans="1:9">
      <c r="A89" s="75" t="s">
        <v>60</v>
      </c>
      <c r="B89" s="1" t="str">
        <f>'B|Slikopleskarska d.'!B1</f>
        <v>SLIKOPLESKARSKA DELA</v>
      </c>
      <c r="I89" s="54">
        <f>'B|Slikopleskarska d.'!F23</f>
        <v>0</v>
      </c>
    </row>
    <row r="90" spans="1:9">
      <c r="A90" s="75" t="s">
        <v>61</v>
      </c>
      <c r="B90" s="1" t="str">
        <f>'B|Montažerska d. '!B1</f>
        <v>MONTAŽERSKA DELA</v>
      </c>
      <c r="I90" s="54">
        <f>'B|Montažerska d. '!F29</f>
        <v>0</v>
      </c>
    </row>
    <row r="91" spans="1:9">
      <c r="A91" s="75" t="s">
        <v>62</v>
      </c>
      <c r="B91" s="1" t="str">
        <f>'B|Dvigalo'!B1</f>
        <v>DVIGALO</v>
      </c>
      <c r="I91" s="54">
        <f>'B|Dvigalo'!F9</f>
        <v>0</v>
      </c>
    </row>
    <row r="92" spans="1:9">
      <c r="A92" s="75"/>
      <c r="B92" s="459" t="s">
        <v>63</v>
      </c>
      <c r="C92" s="57"/>
      <c r="D92" s="57"/>
      <c r="E92" s="57"/>
      <c r="F92" s="57"/>
      <c r="G92" s="57"/>
      <c r="H92" s="57"/>
      <c r="I92" s="62">
        <f>SUM(I82:I91)</f>
        <v>0</v>
      </c>
    </row>
    <row r="93" spans="1:9">
      <c r="A93" s="75"/>
    </row>
    <row r="94" spans="1:9" s="24" customFormat="1">
      <c r="A94" s="456" t="s">
        <v>2243</v>
      </c>
      <c r="B94" s="459" t="s">
        <v>2244</v>
      </c>
      <c r="C94" s="457"/>
      <c r="D94" s="457"/>
      <c r="E94" s="457"/>
      <c r="F94" s="457"/>
      <c r="G94" s="457"/>
      <c r="H94" s="457"/>
      <c r="I94" s="458"/>
    </row>
    <row r="95" spans="1:9" s="24" customFormat="1" ht="5.25" customHeight="1">
      <c r="A95" s="456"/>
      <c r="B95" s="65"/>
      <c r="C95" s="65"/>
      <c r="D95" s="65"/>
      <c r="E95" s="65"/>
      <c r="F95" s="65"/>
      <c r="G95" s="65"/>
      <c r="H95" s="65"/>
      <c r="I95" s="73"/>
    </row>
    <row r="96" spans="1:9">
      <c r="A96" s="75" t="s">
        <v>2276</v>
      </c>
      <c r="B96" s="1" t="str">
        <f>'E3- EL. INŠTALACIJE- SANACIJA'!B1</f>
        <v>ELEKTRIČNE INŠTALACIJE</v>
      </c>
      <c r="I96" s="54">
        <f>'E3- EL. INŠTALACIJE- SANACIJA'!F252</f>
        <v>0</v>
      </c>
    </row>
    <row r="97" spans="1:9" s="24" customFormat="1">
      <c r="A97" s="456"/>
      <c r="B97" s="459" t="s">
        <v>2249</v>
      </c>
      <c r="C97" s="457"/>
      <c r="D97" s="457"/>
      <c r="E97" s="457"/>
      <c r="F97" s="457"/>
      <c r="G97" s="457"/>
      <c r="H97" s="457"/>
      <c r="I97" s="62">
        <f>SUM(I96)</f>
        <v>0</v>
      </c>
    </row>
    <row r="99" spans="1:9" s="24" customFormat="1">
      <c r="A99" s="456" t="s">
        <v>2250</v>
      </c>
      <c r="B99" s="459" t="s">
        <v>2251</v>
      </c>
      <c r="C99" s="61"/>
      <c r="D99" s="61"/>
      <c r="E99" s="61"/>
      <c r="F99" s="61"/>
      <c r="G99" s="61"/>
      <c r="H99" s="61"/>
      <c r="I99" s="62"/>
    </row>
    <row r="100" spans="1:9" s="24" customFormat="1" ht="5.25" customHeight="1">
      <c r="A100" s="456"/>
      <c r="B100" s="460"/>
      <c r="C100" s="460"/>
      <c r="D100" s="460"/>
      <c r="E100" s="460"/>
      <c r="F100" s="460"/>
      <c r="G100" s="460"/>
      <c r="H100" s="460"/>
      <c r="I100" s="461"/>
    </row>
    <row r="101" spans="1:9">
      <c r="A101" s="75" t="s">
        <v>2269</v>
      </c>
      <c r="B101" s="1" t="str">
        <f>'S 03.2 - Vodovod SP'!B2:D2</f>
        <v>VODOVOD</v>
      </c>
      <c r="I101" s="54">
        <f>'S 03.2 - Vodovod SP'!F105</f>
        <v>0</v>
      </c>
    </row>
    <row r="102" spans="1:9">
      <c r="A102" s="75" t="s">
        <v>2270</v>
      </c>
      <c r="B102" s="1" t="str">
        <f>'S 04.2 - Ogrevanje SP'!B2:D2</f>
        <v>OGREVANJE</v>
      </c>
      <c r="I102" s="54">
        <f>'S 04.2 - Ogrevanje SP'!F138</f>
        <v>0</v>
      </c>
    </row>
    <row r="103" spans="1:9">
      <c r="A103" s="75" t="s">
        <v>2271</v>
      </c>
      <c r="B103" s="1" t="str">
        <f>'S 05.2 - Prezračevanje SP'!B2:D2</f>
        <v>PREZRAČEVANJE</v>
      </c>
      <c r="I103" s="54">
        <f>'S 05.2 - Prezračevanje SP'!F194</f>
        <v>0</v>
      </c>
    </row>
    <row r="104" spans="1:9">
      <c r="A104" s="75" t="s">
        <v>2279</v>
      </c>
      <c r="B104" s="1" t="str">
        <f>'S 06 - Gasilniki SP'!B2:D2</f>
        <v>GASILNIKI</v>
      </c>
      <c r="I104" s="54">
        <f>'S 06 - Gasilniki SP'!F17</f>
        <v>0</v>
      </c>
    </row>
    <row r="105" spans="1:9" s="24" customFormat="1">
      <c r="A105" s="456"/>
      <c r="B105" s="459" t="s">
        <v>2278</v>
      </c>
      <c r="C105" s="457"/>
      <c r="D105" s="457"/>
      <c r="E105" s="457"/>
      <c r="F105" s="457"/>
      <c r="G105" s="457"/>
      <c r="H105" s="457"/>
      <c r="I105" s="62">
        <f>SUM(I101:I104)</f>
        <v>0</v>
      </c>
    </row>
    <row r="106" spans="1:9" ht="17.25" thickBot="1">
      <c r="A106" s="75"/>
    </row>
    <row r="107" spans="1:9" s="65" customFormat="1" ht="20.100000000000001" customHeight="1">
      <c r="B107" s="66" t="s">
        <v>2273</v>
      </c>
      <c r="C107" s="67"/>
      <c r="D107" s="67"/>
      <c r="E107" s="67"/>
      <c r="F107" s="67"/>
      <c r="G107" s="67"/>
      <c r="H107" s="67"/>
      <c r="I107" s="68">
        <f>I78+I92+I97+I105</f>
        <v>0</v>
      </c>
    </row>
    <row r="108" spans="1:9" s="24" customFormat="1" ht="18" customHeight="1">
      <c r="B108" s="69" t="s">
        <v>2274</v>
      </c>
      <c r="I108" s="70">
        <f>I107*0.05</f>
        <v>0</v>
      </c>
    </row>
    <row r="109" spans="1:9" s="65" customFormat="1" ht="17.25" customHeight="1" thickBot="1">
      <c r="B109" s="71" t="s">
        <v>39</v>
      </c>
      <c r="C109" s="72"/>
      <c r="D109" s="72"/>
      <c r="E109" s="72"/>
      <c r="F109" s="72"/>
      <c r="G109" s="72"/>
      <c r="H109" s="72"/>
      <c r="I109" s="464">
        <f>(I107+I108)*0.22</f>
        <v>0</v>
      </c>
    </row>
    <row r="110" spans="1:9" s="65" customFormat="1" ht="17.25" customHeight="1" thickBot="1">
      <c r="B110" s="24"/>
      <c r="I110" s="73"/>
    </row>
    <row r="111" spans="1:9" s="65" customFormat="1" ht="25.5" customHeight="1" thickBot="1">
      <c r="B111" s="465" t="s">
        <v>64</v>
      </c>
      <c r="C111" s="466"/>
      <c r="D111" s="466"/>
      <c r="E111" s="466"/>
      <c r="F111" s="466"/>
      <c r="G111" s="466"/>
      <c r="H111" s="466"/>
      <c r="I111" s="467">
        <f>SUM(I107:I110)</f>
        <v>0</v>
      </c>
    </row>
    <row r="113" spans="1:1">
      <c r="A113" s="75"/>
    </row>
  </sheetData>
  <sheetProtection algorithmName="SHA-512" hashValue="5xgf0g4ecDxhJtMPJk53GctpiB8A2yhfV5X9WswpR6407K0NlwGsvN7D/mxgABHiGF8JvCtMk3zABioWUXZsRA==" saltValue="O/r8YjZW0e9+MP6VPXcREg==" spinCount="100000" sheet="1"/>
  <pageMargins left="0.78740157480314965" right="0.59055118110236227" top="0.63" bottom="0.55118110236220474" header="0.51181102362204722" footer="0.51181102362204722"/>
  <pageSetup paperSize="9" scale="97" firstPageNumber="0" orientation="portrait" horizontalDpi="300" verticalDpi="300" r:id="rId1"/>
  <headerFooter alignWithMargins="0"/>
  <rowBreaks count="2" manualBreakCount="2">
    <brk id="49" max="8" man="1"/>
    <brk id="97" max="8"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77F9E-0D17-4740-ACB4-FFCEF7167678}">
  <sheetPr>
    <tabColor rgb="FF00B0F0"/>
  </sheetPr>
  <dimension ref="A1:F237"/>
  <sheetViews>
    <sheetView view="pageBreakPreview" zoomScale="130" zoomScaleNormal="100" zoomScaleSheetLayoutView="130" workbookViewId="0">
      <pane ySplit="3" topLeftCell="A4" activePane="bottomLeft" state="frozen"/>
      <selection pane="bottomLeft" activeCell="B216" sqref="B216"/>
    </sheetView>
  </sheetViews>
  <sheetFormatPr defaultRowHeight="12.75"/>
  <cols>
    <col min="1" max="1" width="5.28515625" style="237" customWidth="1"/>
    <col min="2" max="2" width="32.85546875" style="244" customWidth="1"/>
    <col min="3" max="3" width="5.5703125" style="232" customWidth="1"/>
    <col min="4" max="4" width="11.7109375" style="233" customWidth="1"/>
    <col min="5" max="5" width="13.85546875" style="233" customWidth="1"/>
    <col min="6" max="6" width="13" style="235" customWidth="1"/>
    <col min="7" max="16384" width="9.140625" style="236"/>
  </cols>
  <sheetData>
    <row r="1" spans="1:6" ht="16.5">
      <c r="A1" s="230" t="s">
        <v>954</v>
      </c>
      <c r="B1" s="231" t="s">
        <v>955</v>
      </c>
      <c r="E1" s="234"/>
    </row>
    <row r="2" spans="1:6">
      <c r="B2" s="238"/>
      <c r="E2" s="234"/>
    </row>
    <row r="3" spans="1:6" s="242" customFormat="1" ht="17.25" thickBot="1">
      <c r="A3" s="239"/>
      <c r="B3" s="240" t="s">
        <v>108</v>
      </c>
      <c r="C3" s="241" t="s">
        <v>211</v>
      </c>
      <c r="D3" s="241" t="s">
        <v>109</v>
      </c>
      <c r="E3" s="241" t="s">
        <v>110</v>
      </c>
      <c r="F3" s="241" t="s">
        <v>111</v>
      </c>
    </row>
    <row r="4" spans="1:6" ht="13.5" thickTop="1">
      <c r="A4" s="243"/>
    </row>
    <row r="5" spans="1:6">
      <c r="A5" s="245" t="s">
        <v>956</v>
      </c>
      <c r="B5" s="238" t="s">
        <v>784</v>
      </c>
    </row>
    <row r="6" spans="1:6">
      <c r="E6" s="672"/>
    </row>
    <row r="7" spans="1:6" ht="25.5">
      <c r="A7" s="320" t="s">
        <v>957</v>
      </c>
      <c r="B7" s="256" t="s">
        <v>2297</v>
      </c>
      <c r="C7" s="599"/>
      <c r="D7" s="599"/>
      <c r="E7" s="700"/>
      <c r="F7" s="599"/>
    </row>
    <row r="8" spans="1:6">
      <c r="A8" s="320"/>
      <c r="B8" s="256" t="s">
        <v>962</v>
      </c>
      <c r="C8" s="257" t="s">
        <v>963</v>
      </c>
      <c r="D8" s="260">
        <v>140</v>
      </c>
      <c r="E8" s="865">
        <v>0</v>
      </c>
      <c r="F8" s="261">
        <f>E8*D8</f>
        <v>0</v>
      </c>
    </row>
    <row r="9" spans="1:6" ht="15">
      <c r="A9" s="320"/>
      <c r="B9"/>
      <c r="C9" s="257"/>
      <c r="D9" s="260"/>
      <c r="E9" s="865"/>
      <c r="F9" s="261"/>
    </row>
    <row r="10" spans="1:6" ht="25.5">
      <c r="A10" s="320" t="s">
        <v>957</v>
      </c>
      <c r="B10" s="256" t="s">
        <v>2298</v>
      </c>
      <c r="C10" s="257"/>
      <c r="D10" s="260"/>
      <c r="E10" s="865"/>
      <c r="F10" s="261"/>
    </row>
    <row r="11" spans="1:6">
      <c r="A11" s="320"/>
      <c r="B11" s="256" t="s">
        <v>2299</v>
      </c>
      <c r="C11" s="257" t="s">
        <v>2300</v>
      </c>
      <c r="D11" s="260">
        <v>2</v>
      </c>
      <c r="E11" s="865">
        <v>0</v>
      </c>
      <c r="F11" s="261">
        <f t="shared" ref="F11:F71" si="0">E11*D11</f>
        <v>0</v>
      </c>
    </row>
    <row r="12" spans="1:6">
      <c r="A12" s="320"/>
      <c r="B12" s="256"/>
      <c r="C12" s="257"/>
      <c r="D12" s="260"/>
      <c r="E12" s="865"/>
      <c r="F12" s="261"/>
    </row>
    <row r="13" spans="1:6" ht="38.25">
      <c r="A13" s="320" t="s">
        <v>957</v>
      </c>
      <c r="B13" s="256" t="s">
        <v>2301</v>
      </c>
      <c r="C13" s="257"/>
      <c r="D13" s="260"/>
      <c r="E13" s="865"/>
      <c r="F13" s="261"/>
    </row>
    <row r="14" spans="1:6">
      <c r="A14" s="320"/>
      <c r="B14" s="256" t="s">
        <v>998</v>
      </c>
      <c r="C14" s="257" t="s">
        <v>375</v>
      </c>
      <c r="D14" s="260">
        <v>3</v>
      </c>
      <c r="E14" s="865">
        <v>0</v>
      </c>
      <c r="F14" s="261">
        <f t="shared" si="0"/>
        <v>0</v>
      </c>
    </row>
    <row r="15" spans="1:6">
      <c r="A15" s="320"/>
      <c r="B15" s="256"/>
      <c r="C15" s="257"/>
      <c r="D15" s="260"/>
      <c r="E15" s="865"/>
      <c r="F15" s="261"/>
    </row>
    <row r="16" spans="1:6" ht="38.25">
      <c r="A16" s="320" t="s">
        <v>957</v>
      </c>
      <c r="B16" s="256" t="s">
        <v>2302</v>
      </c>
      <c r="C16" s="257"/>
      <c r="D16" s="260"/>
      <c r="E16" s="865"/>
      <c r="F16" s="261"/>
    </row>
    <row r="17" spans="1:6">
      <c r="A17" s="320"/>
      <c r="B17" s="256" t="s">
        <v>998</v>
      </c>
      <c r="C17" s="257" t="s">
        <v>375</v>
      </c>
      <c r="D17" s="260">
        <v>3</v>
      </c>
      <c r="E17" s="865">
        <v>0</v>
      </c>
      <c r="F17" s="261">
        <f t="shared" si="0"/>
        <v>0</v>
      </c>
    </row>
    <row r="18" spans="1:6">
      <c r="A18" s="320"/>
      <c r="B18" s="256"/>
      <c r="C18" s="257"/>
      <c r="D18" s="260"/>
      <c r="E18" s="865"/>
      <c r="F18" s="261"/>
    </row>
    <row r="19" spans="1:6" ht="25.5">
      <c r="A19" s="320" t="s">
        <v>957</v>
      </c>
      <c r="B19" s="256" t="s">
        <v>2303</v>
      </c>
      <c r="C19" s="257"/>
      <c r="D19" s="260"/>
      <c r="E19" s="865"/>
      <c r="F19" s="261"/>
    </row>
    <row r="20" spans="1:6">
      <c r="A20" s="320"/>
      <c r="B20" s="256" t="s">
        <v>962</v>
      </c>
      <c r="C20" s="257" t="s">
        <v>963</v>
      </c>
      <c r="D20" s="260">
        <v>140</v>
      </c>
      <c r="E20" s="865">
        <v>0</v>
      </c>
      <c r="F20" s="261">
        <f t="shared" si="0"/>
        <v>0</v>
      </c>
    </row>
    <row r="21" spans="1:6">
      <c r="A21" s="320"/>
      <c r="B21" s="256"/>
      <c r="C21" s="257"/>
      <c r="D21" s="260"/>
      <c r="E21" s="865"/>
      <c r="F21" s="261"/>
    </row>
    <row r="22" spans="1:6" ht="25.5">
      <c r="A22" s="320" t="s">
        <v>957</v>
      </c>
      <c r="B22" s="256" t="s">
        <v>2304</v>
      </c>
      <c r="C22" s="257"/>
      <c r="D22" s="260"/>
      <c r="E22" s="865"/>
      <c r="F22" s="261"/>
    </row>
    <row r="23" spans="1:6">
      <c r="A23" s="320"/>
      <c r="B23" s="256" t="s">
        <v>962</v>
      </c>
      <c r="C23" s="257" t="s">
        <v>963</v>
      </c>
      <c r="D23" s="260">
        <v>140</v>
      </c>
      <c r="E23" s="865">
        <v>0</v>
      </c>
      <c r="F23" s="261">
        <f t="shared" si="0"/>
        <v>0</v>
      </c>
    </row>
    <row r="24" spans="1:6">
      <c r="A24" s="320"/>
      <c r="B24" s="256"/>
      <c r="C24" s="257"/>
      <c r="D24" s="260"/>
      <c r="E24" s="865"/>
      <c r="F24" s="261"/>
    </row>
    <row r="25" spans="1:6" ht="25.5">
      <c r="A25" s="320" t="s">
        <v>957</v>
      </c>
      <c r="B25" s="256" t="s">
        <v>2305</v>
      </c>
      <c r="C25" s="257"/>
      <c r="D25" s="260"/>
      <c r="E25" s="865"/>
      <c r="F25" s="261"/>
    </row>
    <row r="26" spans="1:6">
      <c r="A26" s="320"/>
      <c r="B26" s="256" t="s">
        <v>998</v>
      </c>
      <c r="C26" s="257" t="s">
        <v>375</v>
      </c>
      <c r="D26" s="260">
        <v>1</v>
      </c>
      <c r="E26" s="865">
        <v>0</v>
      </c>
      <c r="F26" s="261">
        <f t="shared" si="0"/>
        <v>0</v>
      </c>
    </row>
    <row r="27" spans="1:6">
      <c r="A27" s="320"/>
      <c r="B27" s="256"/>
      <c r="C27" s="257"/>
      <c r="D27" s="260"/>
      <c r="E27" s="865"/>
      <c r="F27" s="261"/>
    </row>
    <row r="28" spans="1:6" ht="25.5">
      <c r="A28" s="320" t="s">
        <v>957</v>
      </c>
      <c r="B28" s="256" t="s">
        <v>2306</v>
      </c>
      <c r="C28" s="257"/>
      <c r="D28" s="260"/>
      <c r="E28" s="865"/>
      <c r="F28" s="261"/>
    </row>
    <row r="29" spans="1:6">
      <c r="A29" s="320"/>
      <c r="B29" s="256" t="s">
        <v>998</v>
      </c>
      <c r="C29" s="257" t="s">
        <v>375</v>
      </c>
      <c r="D29" s="260">
        <v>2</v>
      </c>
      <c r="E29" s="865">
        <v>0</v>
      </c>
      <c r="F29" s="261">
        <f t="shared" si="0"/>
        <v>0</v>
      </c>
    </row>
    <row r="30" spans="1:6">
      <c r="A30" s="320"/>
      <c r="B30" s="256"/>
      <c r="C30" s="257"/>
      <c r="D30" s="260"/>
      <c r="E30" s="865"/>
      <c r="F30" s="261"/>
    </row>
    <row r="31" spans="1:6" ht="38.25">
      <c r="A31" s="320" t="s">
        <v>957</v>
      </c>
      <c r="B31" s="256" t="s">
        <v>2307</v>
      </c>
      <c r="C31" s="257"/>
      <c r="D31" s="260"/>
      <c r="E31" s="865"/>
      <c r="F31" s="261"/>
    </row>
    <row r="32" spans="1:6">
      <c r="A32" s="320"/>
      <c r="B32" s="256" t="s">
        <v>958</v>
      </c>
      <c r="C32" s="257" t="s">
        <v>135</v>
      </c>
      <c r="D32" s="260">
        <v>1</v>
      </c>
      <c r="E32" s="865">
        <v>0</v>
      </c>
      <c r="F32" s="261">
        <f t="shared" si="0"/>
        <v>0</v>
      </c>
    </row>
    <row r="33" spans="1:6">
      <c r="A33" s="320"/>
      <c r="B33" s="256"/>
      <c r="C33" s="257"/>
      <c r="D33" s="260"/>
      <c r="E33" s="865"/>
      <c r="F33" s="261"/>
    </row>
    <row r="34" spans="1:6">
      <c r="A34" s="320" t="s">
        <v>957</v>
      </c>
      <c r="B34" s="256" t="s">
        <v>2308</v>
      </c>
      <c r="C34" s="257"/>
      <c r="D34" s="260"/>
      <c r="E34" s="865"/>
      <c r="F34" s="261"/>
    </row>
    <row r="35" spans="1:6">
      <c r="A35" s="256"/>
      <c r="B35" s="256" t="s">
        <v>998</v>
      </c>
      <c r="C35" s="257" t="s">
        <v>375</v>
      </c>
      <c r="D35" s="260">
        <v>1</v>
      </c>
      <c r="E35" s="865">
        <v>0</v>
      </c>
      <c r="F35" s="261">
        <f t="shared" si="0"/>
        <v>0</v>
      </c>
    </row>
    <row r="36" spans="1:6">
      <c r="A36" s="256"/>
      <c r="C36" s="257"/>
      <c r="D36" s="260"/>
      <c r="E36" s="865"/>
      <c r="F36" s="261"/>
    </row>
    <row r="37" spans="1:6" s="251" customFormat="1">
      <c r="A37" s="250"/>
      <c r="B37" s="247"/>
      <c r="C37" s="248"/>
      <c r="D37" s="234"/>
      <c r="E37" s="671"/>
      <c r="F37" s="261"/>
    </row>
    <row r="38" spans="1:6" s="251" customFormat="1">
      <c r="A38" s="252" t="s">
        <v>959</v>
      </c>
      <c r="B38" s="253" t="s">
        <v>42</v>
      </c>
      <c r="C38" s="248"/>
      <c r="D38" s="234"/>
      <c r="E38" s="671"/>
      <c r="F38" s="261"/>
    </row>
    <row r="39" spans="1:6" s="251" customFormat="1">
      <c r="A39" s="250"/>
      <c r="B39" s="247"/>
      <c r="C39" s="248"/>
      <c r="D39" s="234"/>
      <c r="E39" s="671"/>
      <c r="F39" s="261"/>
    </row>
    <row r="40" spans="1:6" ht="76.5">
      <c r="A40" s="320" t="s">
        <v>957</v>
      </c>
      <c r="B40" s="256" t="s">
        <v>2309</v>
      </c>
      <c r="C40" s="257"/>
      <c r="D40" s="260"/>
      <c r="E40" s="865"/>
      <c r="F40" s="261"/>
    </row>
    <row r="41" spans="1:6" ht="15">
      <c r="A41" s="600"/>
      <c r="B41" s="256" t="s">
        <v>960</v>
      </c>
      <c r="C41" s="257" t="s">
        <v>123</v>
      </c>
      <c r="D41" s="260">
        <v>7</v>
      </c>
      <c r="E41" s="865">
        <v>0</v>
      </c>
      <c r="F41" s="261">
        <f t="shared" si="0"/>
        <v>0</v>
      </c>
    </row>
    <row r="42" spans="1:6" ht="15">
      <c r="A42" s="600"/>
      <c r="B42"/>
      <c r="C42" s="257"/>
      <c r="D42" s="260"/>
      <c r="E42" s="865"/>
      <c r="F42" s="261"/>
    </row>
    <row r="43" spans="1:6" ht="76.5">
      <c r="A43" s="320" t="s">
        <v>957</v>
      </c>
      <c r="B43" s="256" t="s">
        <v>2310</v>
      </c>
      <c r="C43" s="257"/>
      <c r="D43" s="260"/>
      <c r="E43" s="865"/>
      <c r="F43" s="261"/>
    </row>
    <row r="44" spans="1:6" ht="15">
      <c r="A44" s="600"/>
      <c r="B44" s="256" t="s">
        <v>960</v>
      </c>
      <c r="C44" s="257" t="s">
        <v>123</v>
      </c>
      <c r="D44" s="260">
        <v>5</v>
      </c>
      <c r="E44" s="865">
        <v>0</v>
      </c>
      <c r="F44" s="261">
        <f t="shared" si="0"/>
        <v>0</v>
      </c>
    </row>
    <row r="45" spans="1:6" ht="15">
      <c r="A45" s="600"/>
      <c r="B45"/>
      <c r="C45" s="257"/>
      <c r="D45" s="260"/>
      <c r="E45" s="865"/>
      <c r="F45" s="261"/>
    </row>
    <row r="46" spans="1:6" ht="51">
      <c r="A46" s="320" t="s">
        <v>957</v>
      </c>
      <c r="B46" s="256" t="s">
        <v>2311</v>
      </c>
      <c r="C46" s="257"/>
      <c r="D46" s="260"/>
      <c r="E46" s="865"/>
      <c r="F46" s="261"/>
    </row>
    <row r="47" spans="1:6" ht="15">
      <c r="A47" s="600"/>
      <c r="B47" s="256" t="s">
        <v>960</v>
      </c>
      <c r="C47" s="257" t="s">
        <v>123</v>
      </c>
      <c r="D47" s="260">
        <v>13</v>
      </c>
      <c r="E47" s="865">
        <v>0</v>
      </c>
      <c r="F47" s="261">
        <f t="shared" si="0"/>
        <v>0</v>
      </c>
    </row>
    <row r="48" spans="1:6" ht="15">
      <c r="A48" s="600"/>
      <c r="B48"/>
      <c r="C48" s="257"/>
      <c r="D48" s="260"/>
      <c r="E48" s="865"/>
      <c r="F48" s="261"/>
    </row>
    <row r="49" spans="1:6" ht="51">
      <c r="A49" s="320" t="s">
        <v>957</v>
      </c>
      <c r="B49" s="256" t="s">
        <v>2312</v>
      </c>
      <c r="C49" s="257"/>
      <c r="D49" s="260"/>
      <c r="E49" s="865"/>
      <c r="F49" s="261"/>
    </row>
    <row r="50" spans="1:6" ht="15">
      <c r="A50" s="600"/>
      <c r="B50" s="256" t="s">
        <v>960</v>
      </c>
      <c r="C50" s="257" t="s">
        <v>123</v>
      </c>
      <c r="D50" s="260">
        <v>34</v>
      </c>
      <c r="E50" s="865">
        <v>0</v>
      </c>
      <c r="F50" s="261">
        <f t="shared" si="0"/>
        <v>0</v>
      </c>
    </row>
    <row r="51" spans="1:6" ht="15">
      <c r="A51" s="600"/>
      <c r="B51"/>
      <c r="C51" s="257"/>
      <c r="D51" s="260"/>
      <c r="E51" s="865"/>
      <c r="F51" s="261"/>
    </row>
    <row r="52" spans="1:6" ht="51">
      <c r="A52" s="320" t="s">
        <v>957</v>
      </c>
      <c r="B52" s="256" t="s">
        <v>2313</v>
      </c>
      <c r="C52" s="257"/>
      <c r="D52" s="260"/>
      <c r="E52" s="865"/>
      <c r="F52" s="261"/>
    </row>
    <row r="53" spans="1:6" ht="15">
      <c r="A53" s="600"/>
      <c r="B53" s="256" t="s">
        <v>960</v>
      </c>
      <c r="C53" s="257" t="s">
        <v>123</v>
      </c>
      <c r="D53" s="260">
        <v>7</v>
      </c>
      <c r="E53" s="865">
        <v>0</v>
      </c>
      <c r="F53" s="261">
        <f t="shared" si="0"/>
        <v>0</v>
      </c>
    </row>
    <row r="54" spans="1:6" ht="15">
      <c r="A54" s="600"/>
      <c r="B54"/>
      <c r="C54" s="257"/>
      <c r="D54" s="260"/>
      <c r="E54" s="865"/>
      <c r="F54" s="261"/>
    </row>
    <row r="55" spans="1:6" ht="25.5">
      <c r="A55" s="320" t="s">
        <v>957</v>
      </c>
      <c r="B55" s="256" t="s">
        <v>2314</v>
      </c>
      <c r="C55" s="257"/>
      <c r="D55" s="260"/>
      <c r="E55" s="865"/>
      <c r="F55" s="261"/>
    </row>
    <row r="56" spans="1:6" ht="15">
      <c r="A56" s="600"/>
      <c r="B56" s="256" t="s">
        <v>960</v>
      </c>
      <c r="C56" s="257" t="s">
        <v>123</v>
      </c>
      <c r="D56" s="260">
        <v>5</v>
      </c>
      <c r="E56" s="865">
        <v>0</v>
      </c>
      <c r="F56" s="261">
        <f t="shared" si="0"/>
        <v>0</v>
      </c>
    </row>
    <row r="57" spans="1:6" ht="15">
      <c r="A57" s="600"/>
      <c r="B57"/>
      <c r="C57" s="257"/>
      <c r="D57" s="260"/>
      <c r="E57" s="865"/>
      <c r="F57" s="261"/>
    </row>
    <row r="58" spans="1:6" ht="51">
      <c r="A58" s="320" t="s">
        <v>957</v>
      </c>
      <c r="B58" s="256" t="s">
        <v>2315</v>
      </c>
      <c r="C58" s="257"/>
      <c r="D58" s="260"/>
      <c r="E58" s="865"/>
      <c r="F58" s="261"/>
    </row>
    <row r="59" spans="1:6" ht="15">
      <c r="A59" s="600"/>
      <c r="B59" s="256" t="s">
        <v>960</v>
      </c>
      <c r="C59" s="257" t="s">
        <v>123</v>
      </c>
      <c r="D59" s="260">
        <v>10</v>
      </c>
      <c r="E59" s="865">
        <v>0</v>
      </c>
      <c r="F59" s="261">
        <f t="shared" si="0"/>
        <v>0</v>
      </c>
    </row>
    <row r="60" spans="1:6" ht="15">
      <c r="A60" s="600"/>
      <c r="B60"/>
      <c r="C60" s="257"/>
      <c r="D60" s="260"/>
      <c r="E60" s="865"/>
      <c r="F60" s="261"/>
    </row>
    <row r="61" spans="1:6" ht="38.25">
      <c r="A61" s="320" t="s">
        <v>957</v>
      </c>
      <c r="B61" s="256" t="s">
        <v>2316</v>
      </c>
      <c r="C61" s="257"/>
      <c r="D61" s="260"/>
      <c r="E61" s="865"/>
      <c r="F61" s="261"/>
    </row>
    <row r="62" spans="1:6" ht="15">
      <c r="A62" s="600"/>
      <c r="B62" s="256" t="s">
        <v>960</v>
      </c>
      <c r="C62" s="257" t="s">
        <v>123</v>
      </c>
      <c r="D62" s="260">
        <v>44</v>
      </c>
      <c r="E62" s="865">
        <v>0</v>
      </c>
      <c r="F62" s="261">
        <f t="shared" si="0"/>
        <v>0</v>
      </c>
    </row>
    <row r="63" spans="1:6" ht="15">
      <c r="A63" s="600"/>
      <c r="B63"/>
      <c r="C63" s="257"/>
      <c r="D63" s="260"/>
      <c r="E63" s="865"/>
      <c r="F63" s="261"/>
    </row>
    <row r="64" spans="1:6" ht="63.75">
      <c r="A64" s="320" t="s">
        <v>957</v>
      </c>
      <c r="B64" s="256" t="s">
        <v>2317</v>
      </c>
      <c r="C64" s="257"/>
      <c r="D64" s="260"/>
      <c r="E64" s="865"/>
      <c r="F64" s="261"/>
    </row>
    <row r="65" spans="1:6" ht="15">
      <c r="A65" s="600"/>
      <c r="B65" s="256" t="s">
        <v>998</v>
      </c>
      <c r="C65" s="257" t="s">
        <v>375</v>
      </c>
      <c r="D65" s="260">
        <v>4</v>
      </c>
      <c r="E65" s="865">
        <v>0</v>
      </c>
      <c r="F65" s="261">
        <f t="shared" si="0"/>
        <v>0</v>
      </c>
    </row>
    <row r="66" spans="1:6" ht="15">
      <c r="A66" s="600"/>
      <c r="B66"/>
      <c r="C66" s="257"/>
      <c r="D66" s="260"/>
      <c r="E66" s="865"/>
      <c r="F66" s="261"/>
    </row>
    <row r="67" spans="1:6" ht="38.25">
      <c r="A67" s="320" t="s">
        <v>957</v>
      </c>
      <c r="B67" s="256" t="s">
        <v>2318</v>
      </c>
      <c r="C67" s="257"/>
      <c r="D67" s="260"/>
      <c r="E67" s="865"/>
      <c r="F67" s="261"/>
    </row>
    <row r="68" spans="1:6" ht="15">
      <c r="A68" s="600"/>
      <c r="B68" s="256" t="s">
        <v>962</v>
      </c>
      <c r="C68" s="257" t="s">
        <v>963</v>
      </c>
      <c r="D68" s="260">
        <v>280</v>
      </c>
      <c r="E68" s="865">
        <v>0</v>
      </c>
      <c r="F68" s="261">
        <f t="shared" si="0"/>
        <v>0</v>
      </c>
    </row>
    <row r="69" spans="1:6" ht="15">
      <c r="A69" s="600"/>
      <c r="B69"/>
      <c r="C69" s="257"/>
      <c r="D69" s="260"/>
      <c r="E69" s="865"/>
      <c r="F69" s="261"/>
    </row>
    <row r="70" spans="1:6">
      <c r="A70" s="320" t="s">
        <v>957</v>
      </c>
      <c r="B70" s="256" t="s">
        <v>2319</v>
      </c>
      <c r="C70" s="257"/>
      <c r="D70" s="260"/>
      <c r="E70" s="865"/>
      <c r="F70" s="261"/>
    </row>
    <row r="71" spans="1:6" ht="15">
      <c r="A71" s="600"/>
      <c r="B71" s="256" t="s">
        <v>2320</v>
      </c>
      <c r="C71" s="257" t="s">
        <v>113</v>
      </c>
      <c r="D71" s="260">
        <v>18</v>
      </c>
      <c r="E71" s="865">
        <v>0</v>
      </c>
      <c r="F71" s="261">
        <f t="shared" si="0"/>
        <v>0</v>
      </c>
    </row>
    <row r="72" spans="1:6" ht="15">
      <c r="A72" s="600"/>
      <c r="B72"/>
      <c r="C72" s="257"/>
      <c r="D72" s="260"/>
      <c r="E72" s="865"/>
      <c r="F72" s="261"/>
    </row>
    <row r="73" spans="1:6" ht="63.75">
      <c r="A73" s="320" t="s">
        <v>957</v>
      </c>
      <c r="B73" s="256" t="s">
        <v>2321</v>
      </c>
      <c r="C73" s="257"/>
      <c r="D73" s="260"/>
      <c r="E73" s="865"/>
      <c r="F73" s="261"/>
    </row>
    <row r="74" spans="1:6" ht="15">
      <c r="A74" s="600"/>
      <c r="B74" s="256" t="s">
        <v>962</v>
      </c>
      <c r="C74" s="257" t="s">
        <v>963</v>
      </c>
      <c r="D74" s="260">
        <v>5</v>
      </c>
      <c r="E74" s="865">
        <v>0</v>
      </c>
      <c r="F74" s="261">
        <f t="shared" ref="F74:F134" si="1">E74*D74</f>
        <v>0</v>
      </c>
    </row>
    <row r="75" spans="1:6" ht="15">
      <c r="A75" s="600"/>
      <c r="B75"/>
      <c r="C75" s="257"/>
      <c r="D75" s="260"/>
      <c r="E75" s="865"/>
      <c r="F75" s="261"/>
    </row>
    <row r="76" spans="1:6" ht="102">
      <c r="A76" s="320" t="s">
        <v>957</v>
      </c>
      <c r="B76" s="256" t="s">
        <v>2322</v>
      </c>
      <c r="C76" s="257"/>
      <c r="D76" s="260"/>
      <c r="E76" s="865"/>
      <c r="F76" s="261"/>
    </row>
    <row r="77" spans="1:6" ht="15">
      <c r="A77" s="600"/>
      <c r="B77" s="256" t="s">
        <v>962</v>
      </c>
      <c r="C77" s="257" t="s">
        <v>963</v>
      </c>
      <c r="D77" s="260">
        <v>65</v>
      </c>
      <c r="E77" s="865">
        <v>0</v>
      </c>
      <c r="F77" s="261">
        <f t="shared" si="1"/>
        <v>0</v>
      </c>
    </row>
    <row r="78" spans="1:6" ht="15">
      <c r="A78" s="600"/>
      <c r="B78"/>
      <c r="C78" s="257"/>
      <c r="D78" s="260"/>
      <c r="E78" s="865"/>
      <c r="F78" s="261"/>
    </row>
    <row r="79" spans="1:6" ht="102">
      <c r="A79" s="320" t="s">
        <v>957</v>
      </c>
      <c r="B79" s="256" t="s">
        <v>2323</v>
      </c>
      <c r="C79" s="257"/>
      <c r="D79" s="260"/>
      <c r="E79" s="865"/>
      <c r="F79" s="261"/>
    </row>
    <row r="80" spans="1:6" ht="15">
      <c r="A80" s="600"/>
      <c r="B80" s="256" t="s">
        <v>962</v>
      </c>
      <c r="C80" s="257" t="s">
        <v>963</v>
      </c>
      <c r="D80" s="260">
        <v>8</v>
      </c>
      <c r="E80" s="865">
        <v>0</v>
      </c>
      <c r="F80" s="261">
        <f t="shared" si="1"/>
        <v>0</v>
      </c>
    </row>
    <row r="81" spans="1:6" ht="15">
      <c r="A81" s="600"/>
      <c r="B81"/>
      <c r="C81" s="257"/>
      <c r="D81" s="260"/>
      <c r="E81" s="865"/>
      <c r="F81" s="261"/>
    </row>
    <row r="82" spans="1:6" ht="114.75">
      <c r="A82" s="320" t="s">
        <v>957</v>
      </c>
      <c r="B82" s="256" t="s">
        <v>2324</v>
      </c>
      <c r="C82" s="257"/>
      <c r="D82" s="260"/>
      <c r="E82" s="865"/>
      <c r="F82" s="261"/>
    </row>
    <row r="83" spans="1:6" ht="15">
      <c r="A83" s="600"/>
      <c r="B83" s="256" t="s">
        <v>958</v>
      </c>
      <c r="C83" s="257" t="s">
        <v>135</v>
      </c>
      <c r="D83" s="260">
        <v>1</v>
      </c>
      <c r="E83" s="865">
        <v>0</v>
      </c>
      <c r="F83" s="261">
        <f t="shared" si="1"/>
        <v>0</v>
      </c>
    </row>
    <row r="84" spans="1:6" ht="15">
      <c r="A84" s="600"/>
      <c r="B84"/>
      <c r="C84" s="257"/>
      <c r="D84" s="260"/>
      <c r="E84" s="865"/>
      <c r="F84" s="261"/>
    </row>
    <row r="85" spans="1:6" ht="114.75">
      <c r="A85" s="320" t="s">
        <v>957</v>
      </c>
      <c r="B85" s="256" t="s">
        <v>2325</v>
      </c>
      <c r="C85" s="257"/>
      <c r="D85" s="260"/>
      <c r="E85" s="865"/>
      <c r="F85" s="261"/>
    </row>
    <row r="86" spans="1:6" ht="15">
      <c r="A86" s="600"/>
      <c r="B86"/>
      <c r="C86" s="257" t="s">
        <v>135</v>
      </c>
      <c r="D86" s="260">
        <v>1</v>
      </c>
      <c r="E86" s="865">
        <v>0</v>
      </c>
      <c r="F86" s="261">
        <f t="shared" si="1"/>
        <v>0</v>
      </c>
    </row>
    <row r="87" spans="1:6" ht="15">
      <c r="A87" s="600"/>
      <c r="B87"/>
      <c r="C87" s="257"/>
      <c r="D87" s="260"/>
      <c r="E87" s="865"/>
      <c r="F87" s="261"/>
    </row>
    <row r="88" spans="1:6" ht="76.5">
      <c r="A88" s="320" t="s">
        <v>957</v>
      </c>
      <c r="B88" s="256" t="s">
        <v>2326</v>
      </c>
      <c r="C88" s="257"/>
      <c r="D88" s="260"/>
      <c r="E88" s="865"/>
      <c r="F88" s="261"/>
    </row>
    <row r="89" spans="1:6" ht="15">
      <c r="A89" s="600"/>
      <c r="B89" s="256" t="s">
        <v>958</v>
      </c>
      <c r="C89" s="257" t="s">
        <v>135</v>
      </c>
      <c r="D89" s="260">
        <v>2</v>
      </c>
      <c r="E89" s="865">
        <v>0</v>
      </c>
      <c r="F89" s="261">
        <f t="shared" si="1"/>
        <v>0</v>
      </c>
    </row>
    <row r="90" spans="1:6" ht="15">
      <c r="A90" s="600"/>
      <c r="B90"/>
      <c r="C90" s="257"/>
      <c r="D90" s="260"/>
      <c r="E90" s="865"/>
      <c r="F90" s="261"/>
    </row>
    <row r="91" spans="1:6" ht="63.75">
      <c r="A91" s="320" t="s">
        <v>957</v>
      </c>
      <c r="B91" s="256" t="s">
        <v>2327</v>
      </c>
      <c r="C91" s="257"/>
      <c r="D91" s="260"/>
      <c r="E91" s="865"/>
      <c r="F91" s="261">
        <f t="shared" si="1"/>
        <v>0</v>
      </c>
    </row>
    <row r="92" spans="1:6" ht="15">
      <c r="A92" s="600"/>
      <c r="B92" s="256" t="s">
        <v>998</v>
      </c>
      <c r="C92" s="257" t="s">
        <v>375</v>
      </c>
      <c r="D92" s="260">
        <v>1</v>
      </c>
      <c r="E92" s="865">
        <v>0</v>
      </c>
      <c r="F92" s="261">
        <f t="shared" si="1"/>
        <v>0</v>
      </c>
    </row>
    <row r="93" spans="1:6" ht="15">
      <c r="A93" s="600"/>
      <c r="B93"/>
      <c r="C93" s="257"/>
      <c r="D93" s="260"/>
      <c r="E93" s="865"/>
      <c r="F93" s="261">
        <f t="shared" si="1"/>
        <v>0</v>
      </c>
    </row>
    <row r="94" spans="1:6" ht="38.25">
      <c r="A94" s="320" t="s">
        <v>957</v>
      </c>
      <c r="B94" s="256" t="s">
        <v>2328</v>
      </c>
      <c r="C94" s="257"/>
      <c r="D94" s="260"/>
      <c r="E94" s="865"/>
      <c r="F94" s="261"/>
    </row>
    <row r="95" spans="1:6" ht="15">
      <c r="A95" s="600"/>
      <c r="B95" s="256" t="s">
        <v>962</v>
      </c>
      <c r="C95" s="257" t="s">
        <v>963</v>
      </c>
      <c r="D95" s="260">
        <v>16</v>
      </c>
      <c r="E95" s="865">
        <v>0</v>
      </c>
      <c r="F95" s="261">
        <f t="shared" si="1"/>
        <v>0</v>
      </c>
    </row>
    <row r="96" spans="1:6" ht="15">
      <c r="A96" s="600"/>
      <c r="B96"/>
      <c r="C96" s="257"/>
      <c r="D96" s="260"/>
      <c r="E96" s="865"/>
      <c r="F96" s="261"/>
    </row>
    <row r="97" spans="1:6" ht="63.75">
      <c r="A97" s="320" t="s">
        <v>957</v>
      </c>
      <c r="B97" s="256" t="s">
        <v>2329</v>
      </c>
      <c r="C97" s="257"/>
      <c r="D97" s="260"/>
      <c r="E97" s="865"/>
      <c r="F97" s="261"/>
    </row>
    <row r="98" spans="1:6" ht="15">
      <c r="A98" s="600"/>
      <c r="B98" s="256" t="s">
        <v>2320</v>
      </c>
      <c r="C98" s="257" t="s">
        <v>113</v>
      </c>
      <c r="D98" s="260">
        <v>6.4</v>
      </c>
      <c r="E98" s="865">
        <v>0</v>
      </c>
      <c r="F98" s="261">
        <f t="shared" si="1"/>
        <v>0</v>
      </c>
    </row>
    <row r="99" spans="1:6" ht="15">
      <c r="A99" s="600"/>
      <c r="B99"/>
      <c r="C99" s="257"/>
      <c r="D99" s="260"/>
      <c r="E99" s="865"/>
      <c r="F99" s="261"/>
    </row>
    <row r="100" spans="1:6" ht="38.25">
      <c r="A100" s="320" t="s">
        <v>957</v>
      </c>
      <c r="B100" s="256" t="s">
        <v>2330</v>
      </c>
      <c r="C100" s="257"/>
      <c r="D100" s="260"/>
      <c r="E100" s="865"/>
      <c r="F100" s="261"/>
    </row>
    <row r="101" spans="1:6" ht="15">
      <c r="A101" s="600"/>
      <c r="B101" s="256" t="s">
        <v>962</v>
      </c>
      <c r="C101" s="257" t="s">
        <v>963</v>
      </c>
      <c r="D101" s="260">
        <v>70</v>
      </c>
      <c r="E101" s="865">
        <v>0</v>
      </c>
      <c r="F101" s="261">
        <f t="shared" si="1"/>
        <v>0</v>
      </c>
    </row>
    <row r="102" spans="1:6" ht="15">
      <c r="A102" s="600"/>
      <c r="B102"/>
      <c r="C102" s="257"/>
      <c r="D102" s="260"/>
      <c r="E102" s="865"/>
      <c r="F102" s="261"/>
    </row>
    <row r="103" spans="1:6" ht="63.75">
      <c r="A103" s="320" t="s">
        <v>957</v>
      </c>
      <c r="B103" s="256" t="s">
        <v>2331</v>
      </c>
      <c r="C103" s="257"/>
      <c r="D103" s="260"/>
      <c r="E103" s="865"/>
      <c r="F103" s="261"/>
    </row>
    <row r="104" spans="1:6" ht="15">
      <c r="A104" s="600"/>
      <c r="B104" s="256" t="s">
        <v>2320</v>
      </c>
      <c r="C104" s="257" t="s">
        <v>113</v>
      </c>
      <c r="D104" s="260">
        <v>25</v>
      </c>
      <c r="E104" s="865">
        <v>0</v>
      </c>
      <c r="F104" s="261">
        <f t="shared" si="1"/>
        <v>0</v>
      </c>
    </row>
    <row r="105" spans="1:6" ht="15">
      <c r="A105" s="600"/>
      <c r="B105"/>
      <c r="C105" s="257"/>
      <c r="D105" s="260"/>
      <c r="E105" s="865"/>
      <c r="F105" s="261"/>
    </row>
    <row r="106" spans="1:6" ht="76.5">
      <c r="A106" s="320" t="s">
        <v>957</v>
      </c>
      <c r="B106" s="256" t="s">
        <v>2332</v>
      </c>
      <c r="C106" s="257"/>
      <c r="D106" s="260"/>
      <c r="E106" s="865"/>
      <c r="F106" s="261"/>
    </row>
    <row r="107" spans="1:6" ht="15">
      <c r="A107" s="600"/>
      <c r="B107" s="256" t="s">
        <v>2320</v>
      </c>
      <c r="C107" s="257" t="s">
        <v>113</v>
      </c>
      <c r="D107" s="260">
        <v>6.4</v>
      </c>
      <c r="E107" s="865">
        <v>0</v>
      </c>
      <c r="F107" s="261">
        <f t="shared" si="1"/>
        <v>0</v>
      </c>
    </row>
    <row r="108" spans="1:6" ht="15">
      <c r="A108" s="600"/>
      <c r="B108"/>
      <c r="C108" s="257"/>
      <c r="D108" s="260"/>
      <c r="E108" s="865"/>
      <c r="F108" s="261"/>
    </row>
    <row r="109" spans="1:6" ht="63.75">
      <c r="A109" s="320" t="s">
        <v>957</v>
      </c>
      <c r="B109" s="256" t="s">
        <v>2333</v>
      </c>
      <c r="C109" s="257"/>
      <c r="D109" s="260"/>
      <c r="E109" s="865"/>
      <c r="F109" s="261"/>
    </row>
    <row r="110" spans="1:6" ht="15">
      <c r="A110" s="600"/>
      <c r="B110" s="256" t="s">
        <v>2320</v>
      </c>
      <c r="C110" s="257" t="s">
        <v>113</v>
      </c>
      <c r="D110" s="260">
        <v>25</v>
      </c>
      <c r="E110" s="865">
        <v>0</v>
      </c>
      <c r="F110" s="261">
        <f t="shared" si="1"/>
        <v>0</v>
      </c>
    </row>
    <row r="111" spans="1:6" ht="15">
      <c r="A111" s="600"/>
      <c r="B111"/>
      <c r="C111" s="257"/>
      <c r="D111" s="260"/>
      <c r="E111" s="865"/>
      <c r="F111" s="261"/>
    </row>
    <row r="112" spans="1:6">
      <c r="A112" s="320" t="s">
        <v>957</v>
      </c>
      <c r="B112" s="256" t="s">
        <v>2334</v>
      </c>
      <c r="C112" s="257"/>
      <c r="D112" s="260"/>
      <c r="E112" s="865"/>
      <c r="F112" s="261"/>
    </row>
    <row r="113" spans="1:6" ht="15">
      <c r="A113" s="600"/>
      <c r="B113" s="256" t="s">
        <v>2320</v>
      </c>
      <c r="C113" s="257" t="s">
        <v>113</v>
      </c>
      <c r="D113" s="260">
        <v>31.4</v>
      </c>
      <c r="E113" s="865">
        <v>0</v>
      </c>
      <c r="F113" s="261">
        <f t="shared" si="1"/>
        <v>0</v>
      </c>
    </row>
    <row r="114" spans="1:6" ht="15">
      <c r="A114" s="600"/>
      <c r="B114"/>
      <c r="C114" s="257"/>
      <c r="D114" s="260"/>
      <c r="E114" s="865"/>
      <c r="F114" s="261"/>
    </row>
    <row r="115" spans="1:6">
      <c r="A115" s="320" t="s">
        <v>957</v>
      </c>
      <c r="B115" s="256" t="s">
        <v>2335</v>
      </c>
      <c r="C115" s="257"/>
      <c r="D115" s="260"/>
      <c r="E115" s="865"/>
      <c r="F115" s="261"/>
    </row>
    <row r="116" spans="1:6" ht="15">
      <c r="A116" s="600"/>
      <c r="B116" s="256" t="s">
        <v>962</v>
      </c>
      <c r="C116" s="257" t="s">
        <v>963</v>
      </c>
      <c r="D116" s="260">
        <v>86</v>
      </c>
      <c r="E116" s="865">
        <v>0</v>
      </c>
      <c r="F116" s="261">
        <f t="shared" si="1"/>
        <v>0</v>
      </c>
    </row>
    <row r="117" spans="1:6" ht="15">
      <c r="A117" s="600"/>
      <c r="B117"/>
      <c r="C117" s="257"/>
      <c r="D117" s="260"/>
      <c r="E117" s="865"/>
      <c r="F117" s="261"/>
    </row>
    <row r="118" spans="1:6" ht="63.75">
      <c r="A118" s="320" t="s">
        <v>957</v>
      </c>
      <c r="B118" s="256" t="s">
        <v>2336</v>
      </c>
      <c r="C118" s="257"/>
      <c r="D118" s="260"/>
      <c r="E118" s="865"/>
      <c r="F118" s="261"/>
    </row>
    <row r="119" spans="1:6" ht="15">
      <c r="A119" s="600"/>
      <c r="B119" s="256" t="s">
        <v>2320</v>
      </c>
      <c r="C119" s="257" t="s">
        <v>113</v>
      </c>
      <c r="D119" s="260">
        <v>4</v>
      </c>
      <c r="E119" s="865">
        <v>0</v>
      </c>
      <c r="F119" s="261">
        <f t="shared" si="1"/>
        <v>0</v>
      </c>
    </row>
    <row r="120" spans="1:6" ht="15">
      <c r="A120" s="600"/>
      <c r="B120"/>
      <c r="C120" s="257"/>
      <c r="D120" s="260"/>
      <c r="E120" s="865"/>
      <c r="F120" s="261"/>
    </row>
    <row r="121" spans="1:6" ht="76.5">
      <c r="A121" s="320" t="s">
        <v>957</v>
      </c>
      <c r="B121" s="256" t="s">
        <v>2337</v>
      </c>
      <c r="C121" s="257"/>
      <c r="D121" s="260"/>
      <c r="E121" s="865"/>
      <c r="F121" s="261"/>
    </row>
    <row r="122" spans="1:6" ht="15">
      <c r="A122" s="600"/>
      <c r="B122" s="256" t="s">
        <v>2320</v>
      </c>
      <c r="C122" s="257" t="s">
        <v>113</v>
      </c>
      <c r="D122" s="260">
        <v>1</v>
      </c>
      <c r="E122" s="865">
        <v>0</v>
      </c>
      <c r="F122" s="261">
        <f t="shared" si="1"/>
        <v>0</v>
      </c>
    </row>
    <row r="123" spans="1:6" ht="15">
      <c r="A123" s="600"/>
      <c r="B123"/>
      <c r="C123" s="257"/>
      <c r="D123" s="260"/>
      <c r="E123" s="865"/>
      <c r="F123" s="261"/>
    </row>
    <row r="124" spans="1:6" ht="76.5">
      <c r="A124" s="320" t="s">
        <v>957</v>
      </c>
      <c r="B124" s="256" t="s">
        <v>2338</v>
      </c>
      <c r="C124" s="257"/>
      <c r="D124" s="260"/>
      <c r="E124" s="865"/>
      <c r="F124" s="261"/>
    </row>
    <row r="125" spans="1:6" ht="15">
      <c r="A125" s="600"/>
      <c r="B125" s="256" t="s">
        <v>2320</v>
      </c>
      <c r="C125" s="257" t="s">
        <v>113</v>
      </c>
      <c r="D125" s="260">
        <v>2</v>
      </c>
      <c r="E125" s="865">
        <v>0</v>
      </c>
      <c r="F125" s="261">
        <f t="shared" si="1"/>
        <v>0</v>
      </c>
    </row>
    <row r="126" spans="1:6" ht="15">
      <c r="A126" s="600"/>
      <c r="B126"/>
      <c r="C126" s="257"/>
      <c r="D126" s="260"/>
      <c r="E126" s="865"/>
      <c r="F126" s="261"/>
    </row>
    <row r="127" spans="1:6" ht="63.75">
      <c r="A127" s="320" t="s">
        <v>957</v>
      </c>
      <c r="B127" s="256" t="s">
        <v>2339</v>
      </c>
      <c r="C127" s="257"/>
      <c r="D127" s="260"/>
      <c r="E127" s="865"/>
      <c r="F127" s="261"/>
    </row>
    <row r="128" spans="1:6" ht="15">
      <c r="A128" s="600"/>
      <c r="B128" s="256" t="s">
        <v>960</v>
      </c>
      <c r="C128" s="257" t="s">
        <v>123</v>
      </c>
      <c r="D128" s="260">
        <v>0.8</v>
      </c>
      <c r="E128" s="865">
        <v>0</v>
      </c>
      <c r="F128" s="261">
        <f t="shared" si="1"/>
        <v>0</v>
      </c>
    </row>
    <row r="129" spans="1:6" ht="15">
      <c r="A129" s="600"/>
      <c r="B129"/>
      <c r="C129" s="257"/>
      <c r="D129" s="260"/>
      <c r="E129" s="865"/>
      <c r="F129" s="261"/>
    </row>
    <row r="130" spans="1:6" ht="38.25">
      <c r="A130" s="320" t="s">
        <v>957</v>
      </c>
      <c r="B130" s="256" t="s">
        <v>2340</v>
      </c>
      <c r="C130" s="257"/>
      <c r="D130" s="260"/>
      <c r="E130" s="865"/>
      <c r="F130" s="261"/>
    </row>
    <row r="131" spans="1:6" ht="15">
      <c r="A131" s="600"/>
      <c r="B131" s="256" t="s">
        <v>960</v>
      </c>
      <c r="C131" s="257" t="s">
        <v>123</v>
      </c>
      <c r="D131" s="260">
        <v>0.8</v>
      </c>
      <c r="E131" s="865">
        <v>0</v>
      </c>
      <c r="F131" s="261">
        <f t="shared" si="1"/>
        <v>0</v>
      </c>
    </row>
    <row r="132" spans="1:6" ht="15">
      <c r="A132" s="600"/>
      <c r="B132"/>
      <c r="C132" s="257"/>
      <c r="D132" s="260"/>
      <c r="E132" s="865"/>
      <c r="F132" s="261"/>
    </row>
    <row r="133" spans="1:6">
      <c r="A133" s="320" t="s">
        <v>957</v>
      </c>
      <c r="B133" s="256" t="s">
        <v>2308</v>
      </c>
      <c r="C133" s="257"/>
      <c r="D133" s="260"/>
      <c r="E133" s="865"/>
      <c r="F133" s="261"/>
    </row>
    <row r="134" spans="1:6" ht="15">
      <c r="A134" s="600"/>
      <c r="B134" s="256" t="s">
        <v>998</v>
      </c>
      <c r="C134" s="257" t="s">
        <v>375</v>
      </c>
      <c r="D134" s="260">
        <v>1</v>
      </c>
      <c r="E134" s="865">
        <v>0</v>
      </c>
      <c r="F134" s="261">
        <f t="shared" si="1"/>
        <v>0</v>
      </c>
    </row>
    <row r="135" spans="1:6" ht="15">
      <c r="A135" s="600"/>
      <c r="B135"/>
      <c r="C135" s="257"/>
      <c r="D135" s="260"/>
      <c r="E135" s="865"/>
      <c r="F135" s="261"/>
    </row>
    <row r="136" spans="1:6" s="251" customFormat="1">
      <c r="A136" s="252" t="s">
        <v>969</v>
      </c>
      <c r="B136" s="253" t="s">
        <v>2341</v>
      </c>
      <c r="C136" s="257"/>
      <c r="D136" s="260"/>
      <c r="E136" s="865"/>
      <c r="F136" s="261"/>
    </row>
    <row r="137" spans="1:6" s="251" customFormat="1">
      <c r="A137" s="252"/>
      <c r="B137" s="253"/>
      <c r="C137" s="257"/>
      <c r="D137" s="260"/>
      <c r="E137" s="865"/>
      <c r="F137" s="261"/>
    </row>
    <row r="138" spans="1:6" s="251" customFormat="1" ht="25.5">
      <c r="A138" s="320" t="s">
        <v>957</v>
      </c>
      <c r="B138" s="256" t="s">
        <v>2342</v>
      </c>
      <c r="C138" s="257"/>
      <c r="D138" s="260"/>
      <c r="E138" s="865"/>
      <c r="F138" s="261"/>
    </row>
    <row r="139" spans="1:6" s="251" customFormat="1" ht="15">
      <c r="A139" s="600"/>
      <c r="B139" s="256" t="s">
        <v>962</v>
      </c>
      <c r="C139" s="257" t="s">
        <v>963</v>
      </c>
      <c r="D139" s="260">
        <v>140</v>
      </c>
      <c r="E139" s="865">
        <v>0</v>
      </c>
      <c r="F139" s="261">
        <f t="shared" ref="F139:F200" si="2">E139*D139</f>
        <v>0</v>
      </c>
    </row>
    <row r="140" spans="1:6" s="251" customFormat="1" ht="15">
      <c r="A140" s="600"/>
      <c r="B140" s="256"/>
      <c r="C140" s="257"/>
      <c r="D140" s="260"/>
      <c r="E140" s="865"/>
      <c r="F140" s="261"/>
    </row>
    <row r="141" spans="1:6" s="251" customFormat="1" ht="25.5">
      <c r="A141" s="320" t="s">
        <v>957</v>
      </c>
      <c r="B141" s="256" t="s">
        <v>2343</v>
      </c>
      <c r="C141" s="257"/>
      <c r="D141" s="260"/>
      <c r="E141" s="865"/>
      <c r="F141" s="261"/>
    </row>
    <row r="142" spans="1:6" s="251" customFormat="1" ht="15">
      <c r="A142" s="600"/>
      <c r="B142" s="256" t="s">
        <v>962</v>
      </c>
      <c r="C142" s="257" t="s">
        <v>963</v>
      </c>
      <c r="D142" s="260">
        <v>160</v>
      </c>
      <c r="E142" s="865">
        <v>0</v>
      </c>
      <c r="F142" s="261">
        <f t="shared" si="2"/>
        <v>0</v>
      </c>
    </row>
    <row r="143" spans="1:6" s="251" customFormat="1" ht="15">
      <c r="A143" s="600"/>
      <c r="B143" s="256"/>
      <c r="C143" s="257"/>
      <c r="D143" s="260"/>
      <c r="E143" s="865"/>
      <c r="F143" s="261"/>
    </row>
    <row r="144" spans="1:6" s="251" customFormat="1" ht="38.25">
      <c r="A144" s="320" t="s">
        <v>957</v>
      </c>
      <c r="B144" s="256" t="s">
        <v>2344</v>
      </c>
      <c r="C144" s="257"/>
      <c r="D144" s="260"/>
      <c r="E144" s="865"/>
      <c r="F144" s="261"/>
    </row>
    <row r="145" spans="1:6" s="251" customFormat="1" ht="15">
      <c r="A145" s="600"/>
      <c r="B145" s="256" t="s">
        <v>2345</v>
      </c>
      <c r="C145" s="257" t="s">
        <v>2346</v>
      </c>
      <c r="D145" s="260">
        <v>4</v>
      </c>
      <c r="E145" s="865">
        <v>0</v>
      </c>
      <c r="F145" s="261">
        <f t="shared" si="2"/>
        <v>0</v>
      </c>
    </row>
    <row r="146" spans="1:6" s="251" customFormat="1" ht="15">
      <c r="A146" s="600"/>
      <c r="B146" s="256"/>
      <c r="C146" s="257"/>
      <c r="D146" s="260"/>
      <c r="E146" s="865"/>
      <c r="F146" s="261"/>
    </row>
    <row r="147" spans="1:6" s="251" customFormat="1" ht="102">
      <c r="A147" s="320" t="s">
        <v>957</v>
      </c>
      <c r="B147" s="256" t="s">
        <v>2347</v>
      </c>
      <c r="C147" s="257"/>
      <c r="D147" s="260"/>
      <c r="E147" s="865"/>
      <c r="F147" s="261"/>
    </row>
    <row r="148" spans="1:6" s="251" customFormat="1" ht="15">
      <c r="A148" s="600"/>
      <c r="B148" s="256" t="s">
        <v>998</v>
      </c>
      <c r="C148" s="257" t="s">
        <v>375</v>
      </c>
      <c r="D148" s="260">
        <v>1</v>
      </c>
      <c r="E148" s="865">
        <v>0</v>
      </c>
      <c r="F148" s="261">
        <f t="shared" si="2"/>
        <v>0</v>
      </c>
    </row>
    <row r="149" spans="1:6" s="251" customFormat="1" ht="15">
      <c r="A149" s="600"/>
      <c r="B149" s="256"/>
      <c r="C149" s="257"/>
      <c r="D149" s="260"/>
      <c r="E149" s="865"/>
      <c r="F149" s="261"/>
    </row>
    <row r="150" spans="1:6" s="251" customFormat="1" ht="38.25">
      <c r="A150" s="320" t="s">
        <v>957</v>
      </c>
      <c r="B150" s="256" t="s">
        <v>2348</v>
      </c>
      <c r="C150" s="257"/>
      <c r="D150" s="260"/>
      <c r="E150" s="865"/>
      <c r="F150" s="261"/>
    </row>
    <row r="151" spans="1:6" s="251" customFormat="1" ht="15">
      <c r="A151" s="600"/>
      <c r="B151" s="256" t="s">
        <v>998</v>
      </c>
      <c r="C151" s="257" t="s">
        <v>375</v>
      </c>
      <c r="D151" s="260">
        <v>6</v>
      </c>
      <c r="E151" s="865">
        <v>0</v>
      </c>
      <c r="F151" s="261">
        <f t="shared" si="2"/>
        <v>0</v>
      </c>
    </row>
    <row r="152" spans="1:6" s="251" customFormat="1" ht="15">
      <c r="A152" s="600"/>
      <c r="B152" s="256"/>
      <c r="C152" s="257"/>
      <c r="D152" s="260"/>
      <c r="E152" s="865"/>
      <c r="F152" s="261"/>
    </row>
    <row r="153" spans="1:6" s="251" customFormat="1" ht="63.75">
      <c r="A153" s="320" t="s">
        <v>957</v>
      </c>
      <c r="B153" s="256" t="s">
        <v>2349</v>
      </c>
      <c r="C153" s="257"/>
      <c r="D153" s="260"/>
      <c r="E153" s="865"/>
      <c r="F153" s="261"/>
    </row>
    <row r="154" spans="1:6" s="251" customFormat="1" ht="15">
      <c r="A154" s="600"/>
      <c r="B154" s="256" t="s">
        <v>962</v>
      </c>
      <c r="C154" s="257" t="s">
        <v>963</v>
      </c>
      <c r="D154" s="260">
        <v>5</v>
      </c>
      <c r="E154" s="865">
        <v>0</v>
      </c>
      <c r="F154" s="261">
        <f t="shared" si="2"/>
        <v>0</v>
      </c>
    </row>
    <row r="155" spans="1:6" s="251" customFormat="1" ht="15">
      <c r="A155" s="600"/>
      <c r="B155" s="256"/>
      <c r="C155" s="257"/>
      <c r="D155" s="260"/>
      <c r="E155" s="865"/>
      <c r="F155" s="261"/>
    </row>
    <row r="156" spans="1:6" s="251" customFormat="1" ht="38.25">
      <c r="A156" s="320" t="s">
        <v>957</v>
      </c>
      <c r="B156" s="256" t="s">
        <v>2350</v>
      </c>
      <c r="C156" s="257"/>
      <c r="D156" s="260"/>
      <c r="E156" s="865"/>
      <c r="F156" s="261"/>
    </row>
    <row r="157" spans="1:6" s="251" customFormat="1" ht="15">
      <c r="A157" s="600"/>
      <c r="B157" s="256" t="s">
        <v>998</v>
      </c>
      <c r="C157" s="257" t="s">
        <v>375</v>
      </c>
      <c r="D157" s="260">
        <v>1</v>
      </c>
      <c r="E157" s="865">
        <v>0</v>
      </c>
      <c r="F157" s="261">
        <f t="shared" si="2"/>
        <v>0</v>
      </c>
    </row>
    <row r="158" spans="1:6" s="251" customFormat="1" ht="15">
      <c r="A158" s="600"/>
      <c r="B158" s="256"/>
      <c r="C158" s="257"/>
      <c r="D158" s="260"/>
      <c r="E158" s="865"/>
      <c r="F158" s="261"/>
    </row>
    <row r="159" spans="1:6" s="251" customFormat="1">
      <c r="A159" s="320" t="s">
        <v>957</v>
      </c>
      <c r="B159" s="256" t="s">
        <v>2308</v>
      </c>
      <c r="C159" s="257"/>
      <c r="D159" s="260"/>
      <c r="E159" s="865"/>
      <c r="F159" s="261"/>
    </row>
    <row r="160" spans="1:6" s="251" customFormat="1" ht="15">
      <c r="A160" s="600"/>
      <c r="B160" s="256" t="s">
        <v>998</v>
      </c>
      <c r="C160" s="257" t="s">
        <v>375</v>
      </c>
      <c r="D160" s="260">
        <v>1</v>
      </c>
      <c r="E160" s="865">
        <v>0</v>
      </c>
      <c r="F160" s="261">
        <f t="shared" si="2"/>
        <v>0</v>
      </c>
    </row>
    <row r="161" spans="1:6" s="251" customFormat="1" ht="15">
      <c r="A161" s="600"/>
      <c r="B161" s="256"/>
      <c r="C161" s="257"/>
      <c r="D161" s="260"/>
      <c r="E161" s="865"/>
      <c r="F161" s="261"/>
    </row>
    <row r="162" spans="1:6" s="251" customFormat="1">
      <c r="A162" s="252" t="s">
        <v>972</v>
      </c>
      <c r="B162" s="253" t="s">
        <v>2351</v>
      </c>
      <c r="C162" s="257"/>
      <c r="D162" s="260"/>
      <c r="E162" s="865"/>
      <c r="F162" s="261"/>
    </row>
    <row r="163" spans="1:6" s="251" customFormat="1">
      <c r="A163" s="252"/>
      <c r="B163" s="253"/>
      <c r="C163" s="257"/>
      <c r="D163" s="260"/>
      <c r="E163" s="865"/>
      <c r="F163" s="261"/>
    </row>
    <row r="164" spans="1:6" s="251" customFormat="1" ht="38.25">
      <c r="A164" s="320" t="s">
        <v>957</v>
      </c>
      <c r="B164" s="256" t="s">
        <v>2352</v>
      </c>
      <c r="C164" s="257"/>
      <c r="D164" s="260"/>
      <c r="E164" s="865"/>
      <c r="F164" s="261"/>
    </row>
    <row r="165" spans="1:6" s="251" customFormat="1" ht="15">
      <c r="A165" s="600"/>
      <c r="B165" s="256" t="s">
        <v>958</v>
      </c>
      <c r="C165" s="257" t="s">
        <v>135</v>
      </c>
      <c r="D165" s="260">
        <v>1</v>
      </c>
      <c r="E165" s="865">
        <v>0</v>
      </c>
      <c r="F165" s="261">
        <f t="shared" si="2"/>
        <v>0</v>
      </c>
    </row>
    <row r="166" spans="1:6" s="251" customFormat="1" ht="15">
      <c r="A166" s="600"/>
      <c r="B166" s="256"/>
      <c r="C166" s="257"/>
      <c r="D166" s="260"/>
      <c r="E166" s="865"/>
      <c r="F166" s="261"/>
    </row>
    <row r="167" spans="1:6" s="251" customFormat="1" ht="51">
      <c r="A167" s="320" t="s">
        <v>957</v>
      </c>
      <c r="B167" s="256" t="s">
        <v>2353</v>
      </c>
      <c r="C167" s="257"/>
      <c r="D167" s="260"/>
      <c r="E167" s="865"/>
      <c r="F167" s="261"/>
    </row>
    <row r="168" spans="1:6" s="251" customFormat="1" ht="15">
      <c r="A168" s="600"/>
      <c r="B168" s="256" t="s">
        <v>2354</v>
      </c>
      <c r="C168" s="257" t="s">
        <v>2355</v>
      </c>
      <c r="D168" s="260">
        <v>40</v>
      </c>
      <c r="E168" s="865">
        <v>0</v>
      </c>
      <c r="F168" s="261">
        <f t="shared" si="2"/>
        <v>0</v>
      </c>
    </row>
    <row r="169" spans="1:6" s="251" customFormat="1" ht="15">
      <c r="A169" s="600"/>
      <c r="B169" s="256"/>
      <c r="C169" s="257"/>
      <c r="D169" s="260"/>
      <c r="E169" s="865"/>
      <c r="F169" s="261"/>
    </row>
    <row r="170" spans="1:6" s="251" customFormat="1" ht="76.5">
      <c r="A170" s="320" t="s">
        <v>957</v>
      </c>
      <c r="B170" s="256" t="s">
        <v>2356</v>
      </c>
      <c r="C170" s="257"/>
      <c r="D170" s="260"/>
      <c r="E170" s="865"/>
      <c r="F170" s="261"/>
    </row>
    <row r="171" spans="1:6" s="251" customFormat="1" ht="15">
      <c r="A171" s="600"/>
      <c r="B171" s="256" t="s">
        <v>960</v>
      </c>
      <c r="C171" s="257" t="s">
        <v>123</v>
      </c>
      <c r="D171" s="260">
        <v>12</v>
      </c>
      <c r="E171" s="865">
        <v>0</v>
      </c>
      <c r="F171" s="261">
        <f t="shared" si="2"/>
        <v>0</v>
      </c>
    </row>
    <row r="172" spans="1:6" s="251" customFormat="1" ht="15">
      <c r="A172" s="600"/>
      <c r="B172" s="256"/>
      <c r="C172" s="257"/>
      <c r="D172" s="260"/>
      <c r="E172" s="865"/>
      <c r="F172" s="261"/>
    </row>
    <row r="173" spans="1:6" s="251" customFormat="1">
      <c r="A173" s="320" t="s">
        <v>957</v>
      </c>
      <c r="B173" s="256" t="s">
        <v>2357</v>
      </c>
      <c r="C173" s="257"/>
      <c r="D173" s="260"/>
      <c r="E173" s="865"/>
      <c r="F173" s="261"/>
    </row>
    <row r="174" spans="1:6" s="251" customFormat="1" ht="15">
      <c r="A174" s="600"/>
      <c r="B174" s="256" t="s">
        <v>998</v>
      </c>
      <c r="C174" s="257" t="s">
        <v>375</v>
      </c>
      <c r="D174" s="260">
        <v>1</v>
      </c>
      <c r="E174" s="865">
        <v>0</v>
      </c>
      <c r="F174" s="261">
        <f t="shared" si="2"/>
        <v>0</v>
      </c>
    </row>
    <row r="175" spans="1:6" s="251" customFormat="1" ht="15">
      <c r="A175" s="600"/>
      <c r="B175" s="256"/>
      <c r="C175" s="257"/>
      <c r="D175" s="260"/>
      <c r="E175" s="865"/>
      <c r="F175" s="261"/>
    </row>
    <row r="176" spans="1:6" s="251" customFormat="1" ht="15">
      <c r="A176" s="320" t="s">
        <v>957</v>
      </c>
      <c r="B176" s="256" t="s">
        <v>2358</v>
      </c>
      <c r="C176" s="257"/>
      <c r="D176" s="260"/>
      <c r="E176" s="866"/>
      <c r="F176" s="261"/>
    </row>
    <row r="177" spans="1:6" s="251" customFormat="1" ht="15">
      <c r="A177" s="600"/>
      <c r="B177" s="256" t="s">
        <v>2359</v>
      </c>
      <c r="C177" s="257" t="s">
        <v>2360</v>
      </c>
      <c r="D177" s="260">
        <v>8</v>
      </c>
      <c r="E177" s="865">
        <v>0</v>
      </c>
      <c r="F177" s="261">
        <f t="shared" si="2"/>
        <v>0</v>
      </c>
    </row>
    <row r="178" spans="1:6" s="251" customFormat="1" ht="15">
      <c r="A178" s="600"/>
      <c r="B178" s="256"/>
      <c r="C178" s="257"/>
      <c r="D178" s="260"/>
      <c r="E178" s="865"/>
      <c r="F178" s="261"/>
    </row>
    <row r="179" spans="1:6" s="251" customFormat="1" ht="15">
      <c r="A179" s="320" t="s">
        <v>957</v>
      </c>
      <c r="B179" s="256" t="s">
        <v>2361</v>
      </c>
      <c r="C179" s="257"/>
      <c r="D179" s="260"/>
      <c r="E179" s="866"/>
      <c r="F179" s="261"/>
    </row>
    <row r="180" spans="1:6" s="251" customFormat="1" ht="15">
      <c r="A180" s="600"/>
      <c r="B180" s="256" t="s">
        <v>2354</v>
      </c>
      <c r="C180" s="257" t="s">
        <v>2355</v>
      </c>
      <c r="D180" s="260">
        <v>280</v>
      </c>
      <c r="E180" s="865">
        <v>0</v>
      </c>
      <c r="F180" s="261">
        <f t="shared" si="2"/>
        <v>0</v>
      </c>
    </row>
    <row r="181" spans="1:6" s="251" customFormat="1" ht="15">
      <c r="A181" s="600"/>
      <c r="B181" s="256"/>
      <c r="C181" s="257"/>
      <c r="D181" s="260"/>
      <c r="E181" s="865"/>
      <c r="F181" s="261"/>
    </row>
    <row r="182" spans="1:6" s="251" customFormat="1">
      <c r="A182" s="252" t="s">
        <v>973</v>
      </c>
      <c r="B182" s="253" t="s">
        <v>2362</v>
      </c>
      <c r="C182" s="232"/>
      <c r="D182" s="233"/>
      <c r="E182" s="673"/>
      <c r="F182" s="261"/>
    </row>
    <row r="183" spans="1:6" s="251" customFormat="1">
      <c r="A183" s="250"/>
      <c r="B183" s="247"/>
      <c r="C183" s="248"/>
      <c r="D183" s="234"/>
      <c r="E183" s="671"/>
      <c r="F183" s="261"/>
    </row>
    <row r="184" spans="1:6" s="251" customFormat="1" ht="38.25">
      <c r="A184" s="255" t="s">
        <v>957</v>
      </c>
      <c r="B184" s="256" t="s">
        <v>961</v>
      </c>
      <c r="C184" s="248"/>
      <c r="D184" s="234"/>
      <c r="E184" s="671"/>
      <c r="F184" s="261"/>
    </row>
    <row r="185" spans="1:6" s="251" customFormat="1">
      <c r="A185" s="255"/>
      <c r="B185" s="256" t="s">
        <v>962</v>
      </c>
      <c r="C185" s="257" t="s">
        <v>963</v>
      </c>
      <c r="D185" s="260">
        <v>40</v>
      </c>
      <c r="E185" s="865">
        <v>0</v>
      </c>
      <c r="F185" s="261">
        <f t="shared" si="2"/>
        <v>0</v>
      </c>
    </row>
    <row r="186" spans="1:6" s="251" customFormat="1">
      <c r="A186" s="255"/>
      <c r="B186" s="256"/>
      <c r="C186" s="257"/>
      <c r="D186" s="260"/>
      <c r="E186" s="865"/>
      <c r="F186" s="261"/>
    </row>
    <row r="187" spans="1:6" s="251" customFormat="1" ht="38.25">
      <c r="A187" s="255" t="s">
        <v>957</v>
      </c>
      <c r="B187" s="256" t="s">
        <v>964</v>
      </c>
      <c r="C187" s="257"/>
      <c r="D187" s="258"/>
      <c r="E187" s="865"/>
      <c r="F187" s="261"/>
    </row>
    <row r="188" spans="1:6" s="251" customFormat="1">
      <c r="A188" s="255"/>
      <c r="B188" s="256" t="s">
        <v>962</v>
      </c>
      <c r="C188" s="257" t="s">
        <v>963</v>
      </c>
      <c r="D188" s="260">
        <v>100</v>
      </c>
      <c r="E188" s="865">
        <v>0</v>
      </c>
      <c r="F188" s="261">
        <f t="shared" si="2"/>
        <v>0</v>
      </c>
    </row>
    <row r="189" spans="1:6" s="251" customFormat="1">
      <c r="A189" s="255"/>
      <c r="B189" s="256"/>
      <c r="C189" s="257"/>
      <c r="D189" s="260"/>
      <c r="E189" s="865"/>
      <c r="F189" s="261"/>
    </row>
    <row r="190" spans="1:6" s="251" customFormat="1" ht="51">
      <c r="A190" s="250" t="s">
        <v>957</v>
      </c>
      <c r="B190" s="254" t="s">
        <v>965</v>
      </c>
      <c r="C190" s="248"/>
      <c r="D190" s="234"/>
      <c r="E190" s="671"/>
      <c r="F190" s="261"/>
    </row>
    <row r="191" spans="1:6" s="251" customFormat="1">
      <c r="A191" s="250"/>
      <c r="B191" s="254" t="s">
        <v>962</v>
      </c>
      <c r="C191" s="248" t="s">
        <v>963</v>
      </c>
      <c r="D191" s="234">
        <v>110</v>
      </c>
      <c r="E191" s="671">
        <v>0</v>
      </c>
      <c r="F191" s="261">
        <f t="shared" si="2"/>
        <v>0</v>
      </c>
    </row>
    <row r="192" spans="1:6" s="251" customFormat="1">
      <c r="A192" s="250"/>
      <c r="B192" s="254"/>
      <c r="C192" s="248"/>
      <c r="D192" s="234"/>
      <c r="E192" s="671"/>
      <c r="F192" s="261"/>
    </row>
    <row r="193" spans="1:6" s="251" customFormat="1" ht="38.25">
      <c r="A193" s="250" t="s">
        <v>957</v>
      </c>
      <c r="B193" s="254" t="s">
        <v>967</v>
      </c>
      <c r="C193" s="248"/>
      <c r="D193" s="234"/>
      <c r="E193" s="671"/>
      <c r="F193" s="261"/>
    </row>
    <row r="194" spans="1:6" s="251" customFormat="1">
      <c r="A194" s="250"/>
      <c r="B194" s="254" t="s">
        <v>962</v>
      </c>
      <c r="C194" s="248" t="s">
        <v>963</v>
      </c>
      <c r="D194" s="234">
        <v>110</v>
      </c>
      <c r="E194" s="671">
        <v>0</v>
      </c>
      <c r="F194" s="261">
        <f t="shared" si="2"/>
        <v>0</v>
      </c>
    </row>
    <row r="195" spans="1:6" s="251" customFormat="1">
      <c r="A195" s="250"/>
      <c r="B195" s="254"/>
      <c r="C195" s="248"/>
      <c r="D195" s="234"/>
      <c r="E195" s="671"/>
      <c r="F195" s="261"/>
    </row>
    <row r="196" spans="1:6" s="251" customFormat="1" ht="51">
      <c r="A196" s="255" t="s">
        <v>957</v>
      </c>
      <c r="B196" s="256" t="s">
        <v>968</v>
      </c>
      <c r="C196" s="257"/>
      <c r="D196" s="258"/>
      <c r="E196" s="865"/>
      <c r="F196" s="261"/>
    </row>
    <row r="197" spans="1:6" s="251" customFormat="1">
      <c r="A197" s="255"/>
      <c r="B197" s="256" t="s">
        <v>958</v>
      </c>
      <c r="C197" s="257" t="s">
        <v>135</v>
      </c>
      <c r="D197" s="260">
        <v>1</v>
      </c>
      <c r="E197" s="865">
        <v>0</v>
      </c>
      <c r="F197" s="261">
        <f t="shared" si="2"/>
        <v>0</v>
      </c>
    </row>
    <row r="198" spans="1:6" s="251" customFormat="1">
      <c r="A198" s="255"/>
      <c r="B198" s="256"/>
      <c r="C198" s="257"/>
      <c r="D198" s="260"/>
      <c r="E198" s="865"/>
      <c r="F198" s="261"/>
    </row>
    <row r="199" spans="1:6" s="251" customFormat="1" ht="38.25">
      <c r="A199" s="255" t="s">
        <v>957</v>
      </c>
      <c r="B199" s="256" t="s">
        <v>2363</v>
      </c>
      <c r="C199" s="257"/>
      <c r="D199" s="260"/>
      <c r="E199" s="865"/>
      <c r="F199" s="261"/>
    </row>
    <row r="200" spans="1:6" s="251" customFormat="1">
      <c r="A200" s="255"/>
      <c r="B200" s="256" t="s">
        <v>958</v>
      </c>
      <c r="C200" s="257" t="s">
        <v>135</v>
      </c>
      <c r="D200" s="260">
        <v>1</v>
      </c>
      <c r="E200" s="865">
        <v>0</v>
      </c>
      <c r="F200" s="261">
        <f t="shared" si="2"/>
        <v>0</v>
      </c>
    </row>
    <row r="201" spans="1:6" s="251" customFormat="1">
      <c r="A201" s="255"/>
      <c r="B201" s="256"/>
      <c r="C201" s="248"/>
      <c r="D201" s="234"/>
      <c r="E201" s="671"/>
      <c r="F201" s="261"/>
    </row>
    <row r="202" spans="1:6" s="251" customFormat="1" ht="63.75">
      <c r="A202" s="264" t="s">
        <v>957</v>
      </c>
      <c r="B202" s="247" t="s">
        <v>2364</v>
      </c>
      <c r="C202" s="248"/>
      <c r="D202" s="234"/>
      <c r="E202" s="671" t="s">
        <v>970</v>
      </c>
      <c r="F202" s="261"/>
    </row>
    <row r="203" spans="1:6" s="251" customFormat="1">
      <c r="A203" s="264"/>
      <c r="B203" s="265" t="s">
        <v>962</v>
      </c>
      <c r="C203" s="248" t="s">
        <v>963</v>
      </c>
      <c r="D203" s="234">
        <v>40</v>
      </c>
      <c r="E203" s="671">
        <v>0</v>
      </c>
      <c r="F203" s="261">
        <f t="shared" ref="F203:F226" si="3">E203*D203</f>
        <v>0</v>
      </c>
    </row>
    <row r="204" spans="1:6" s="251" customFormat="1">
      <c r="A204" s="264"/>
      <c r="B204" s="265"/>
      <c r="C204" s="248"/>
      <c r="D204" s="234"/>
      <c r="E204" s="671"/>
      <c r="F204" s="261"/>
    </row>
    <row r="205" spans="1:6" s="251" customFormat="1" ht="38.25">
      <c r="A205" s="264" t="s">
        <v>957</v>
      </c>
      <c r="B205" s="247" t="s">
        <v>971</v>
      </c>
      <c r="C205" s="248"/>
      <c r="D205" s="234"/>
      <c r="E205" s="671"/>
      <c r="F205" s="261"/>
    </row>
    <row r="206" spans="1:6" s="251" customFormat="1">
      <c r="A206" s="264"/>
      <c r="B206" s="265" t="s">
        <v>958</v>
      </c>
      <c r="C206" s="248" t="s">
        <v>135</v>
      </c>
      <c r="D206" s="234">
        <v>2</v>
      </c>
      <c r="E206" s="671">
        <v>0</v>
      </c>
      <c r="F206" s="261">
        <f t="shared" si="3"/>
        <v>0</v>
      </c>
    </row>
    <row r="207" spans="1:6" s="251" customFormat="1">
      <c r="A207" s="264"/>
      <c r="B207" s="265"/>
      <c r="C207" s="248"/>
      <c r="D207" s="234"/>
      <c r="E207" s="671"/>
      <c r="F207" s="261"/>
    </row>
    <row r="208" spans="1:6" s="251" customFormat="1" ht="15">
      <c r="A208" s="252" t="s">
        <v>974</v>
      </c>
      <c r="B208" s="253" t="s">
        <v>1312</v>
      </c>
      <c r="C208" s="257"/>
      <c r="D208" s="260"/>
      <c r="E208" s="866"/>
      <c r="F208" s="261"/>
    </row>
    <row r="209" spans="1:6" s="251" customFormat="1">
      <c r="A209" s="252"/>
      <c r="B209" s="253"/>
      <c r="C209" s="257"/>
      <c r="D209" s="260"/>
      <c r="E209" s="671"/>
      <c r="F209" s="261"/>
    </row>
    <row r="210" spans="1:6" s="251" customFormat="1" ht="25.5">
      <c r="A210" s="320" t="s">
        <v>957</v>
      </c>
      <c r="B210" s="256" t="s">
        <v>2365</v>
      </c>
      <c r="C210" s="257"/>
      <c r="D210" s="260"/>
      <c r="E210" s="671"/>
      <c r="F210" s="261"/>
    </row>
    <row r="211" spans="1:6" s="251" customFormat="1" ht="15">
      <c r="A211" s="600"/>
      <c r="B211" s="256" t="s">
        <v>998</v>
      </c>
      <c r="C211" s="257" t="s">
        <v>375</v>
      </c>
      <c r="D211" s="260">
        <v>4</v>
      </c>
      <c r="E211" s="865">
        <v>0</v>
      </c>
      <c r="F211" s="261">
        <f t="shared" si="3"/>
        <v>0</v>
      </c>
    </row>
    <row r="212" spans="1:6" s="251" customFormat="1" ht="15">
      <c r="A212" s="600"/>
      <c r="B212" s="256"/>
      <c r="C212" s="257"/>
      <c r="D212" s="260"/>
      <c r="E212" s="865"/>
      <c r="F212" s="261"/>
    </row>
    <row r="213" spans="1:6" s="251" customFormat="1" ht="38.25">
      <c r="A213" s="320" t="s">
        <v>957</v>
      </c>
      <c r="B213" s="256" t="s">
        <v>2366</v>
      </c>
      <c r="C213" s="257"/>
      <c r="D213" s="260"/>
      <c r="E213" s="865"/>
      <c r="F213" s="261"/>
    </row>
    <row r="214" spans="1:6" s="251" customFormat="1" ht="15">
      <c r="A214" s="600"/>
      <c r="B214" s="256" t="s">
        <v>962</v>
      </c>
      <c r="C214" s="257" t="s">
        <v>963</v>
      </c>
      <c r="D214" s="260">
        <v>150</v>
      </c>
      <c r="E214" s="865">
        <v>0</v>
      </c>
      <c r="F214" s="261">
        <f t="shared" si="3"/>
        <v>0</v>
      </c>
    </row>
    <row r="215" spans="1:6" s="251" customFormat="1" ht="15">
      <c r="A215" s="600"/>
      <c r="B215" s="256"/>
      <c r="C215" s="257"/>
      <c r="D215" s="260"/>
      <c r="E215" s="865"/>
      <c r="F215" s="261"/>
    </row>
    <row r="216" spans="1:6" s="262" customFormat="1" ht="38.25">
      <c r="A216" s="320" t="s">
        <v>957</v>
      </c>
      <c r="B216" s="256" t="s">
        <v>2367</v>
      </c>
      <c r="C216" s="257"/>
      <c r="D216" s="260"/>
      <c r="E216" s="865"/>
      <c r="F216" s="261"/>
    </row>
    <row r="217" spans="1:6" s="262" customFormat="1" ht="15">
      <c r="A217" s="600"/>
      <c r="B217" s="256" t="s">
        <v>2299</v>
      </c>
      <c r="C217" s="257" t="s">
        <v>2300</v>
      </c>
      <c r="D217" s="260">
        <v>2</v>
      </c>
      <c r="E217" s="865">
        <v>0</v>
      </c>
      <c r="F217" s="261">
        <f t="shared" si="3"/>
        <v>0</v>
      </c>
    </row>
    <row r="218" spans="1:6" s="262" customFormat="1" ht="15">
      <c r="A218" s="600"/>
      <c r="B218" s="256"/>
      <c r="C218" s="257"/>
      <c r="D218" s="260"/>
      <c r="E218" s="865"/>
      <c r="F218" s="261"/>
    </row>
    <row r="219" spans="1:6" s="262" customFormat="1" ht="25.5">
      <c r="A219" s="320" t="s">
        <v>957</v>
      </c>
      <c r="B219" s="256" t="s">
        <v>2368</v>
      </c>
      <c r="C219" s="257"/>
      <c r="D219" s="260"/>
      <c r="E219" s="865"/>
      <c r="F219" s="261"/>
    </row>
    <row r="220" spans="1:6" s="262" customFormat="1" ht="15">
      <c r="A220" s="600"/>
      <c r="B220" s="256" t="s">
        <v>2299</v>
      </c>
      <c r="C220" s="257" t="s">
        <v>2300</v>
      </c>
      <c r="D220" s="260">
        <v>2</v>
      </c>
      <c r="E220" s="865">
        <v>0</v>
      </c>
      <c r="F220" s="261">
        <f t="shared" si="3"/>
        <v>0</v>
      </c>
    </row>
    <row r="221" spans="1:6" s="262" customFormat="1" ht="15">
      <c r="A221" s="600"/>
      <c r="B221" s="256"/>
      <c r="C221" s="257"/>
      <c r="D221" s="260"/>
      <c r="E221" s="865"/>
      <c r="F221" s="261"/>
    </row>
    <row r="222" spans="1:6" s="251" customFormat="1" ht="33" customHeight="1">
      <c r="A222" s="320" t="s">
        <v>957</v>
      </c>
      <c r="B222" s="256" t="s">
        <v>2369</v>
      </c>
      <c r="C222" s="257"/>
      <c r="D222" s="260"/>
      <c r="E222" s="865"/>
      <c r="F222" s="261"/>
    </row>
    <row r="223" spans="1:6" s="251" customFormat="1" ht="15">
      <c r="A223" s="600"/>
      <c r="B223" s="256" t="s">
        <v>2299</v>
      </c>
      <c r="C223" s="257" t="s">
        <v>2300</v>
      </c>
      <c r="D223" s="260">
        <v>2</v>
      </c>
      <c r="E223" s="865">
        <v>0</v>
      </c>
      <c r="F223" s="261">
        <f t="shared" si="3"/>
        <v>0</v>
      </c>
    </row>
    <row r="224" spans="1:6" s="251" customFormat="1" ht="15">
      <c r="A224" s="600"/>
      <c r="B224" s="256"/>
      <c r="C224" s="257"/>
      <c r="D224" s="260"/>
      <c r="E224" s="865"/>
      <c r="F224" s="261"/>
    </row>
    <row r="225" spans="1:6" s="251" customFormat="1" ht="25.5">
      <c r="A225" s="320" t="s">
        <v>957</v>
      </c>
      <c r="B225" s="256" t="s">
        <v>2370</v>
      </c>
      <c r="C225" s="257"/>
      <c r="D225" s="260"/>
      <c r="E225" s="865"/>
      <c r="F225" s="261"/>
    </row>
    <row r="226" spans="1:6" s="251" customFormat="1">
      <c r="A226" s="252"/>
      <c r="B226" s="256" t="s">
        <v>2299</v>
      </c>
      <c r="C226" s="257" t="s">
        <v>2300</v>
      </c>
      <c r="D226" s="260">
        <v>2</v>
      </c>
      <c r="E226" s="865">
        <v>0</v>
      </c>
      <c r="F226" s="261">
        <f t="shared" si="3"/>
        <v>0</v>
      </c>
    </row>
    <row r="227" spans="1:6" s="269" customFormat="1" ht="13.5" thickBot="1">
      <c r="A227" s="250"/>
      <c r="B227" s="254"/>
      <c r="C227" s="248"/>
      <c r="D227" s="234"/>
      <c r="E227" s="671"/>
      <c r="F227" s="249"/>
    </row>
    <row r="228" spans="1:6" s="269" customFormat="1" ht="17.25" thickBot="1">
      <c r="A228" s="272"/>
      <c r="B228" s="273" t="s">
        <v>978</v>
      </c>
      <c r="C228" s="274"/>
      <c r="D228" s="275"/>
      <c r="E228" s="276"/>
      <c r="F228" s="276">
        <f>+SUM(F4:F227)</f>
        <v>0</v>
      </c>
    </row>
    <row r="229" spans="1:6" ht="13.5" thickTop="1">
      <c r="B229" s="238"/>
      <c r="C229" s="277"/>
      <c r="D229" s="278"/>
      <c r="F229" s="279"/>
    </row>
    <row r="230" spans="1:6" s="280" customFormat="1">
      <c r="A230" s="237"/>
      <c r="B230" s="244"/>
      <c r="C230" s="232"/>
      <c r="D230" s="233"/>
      <c r="E230" s="233"/>
      <c r="F230" s="235"/>
    </row>
    <row r="231" spans="1:6" s="269" customFormat="1">
      <c r="A231" s="237"/>
      <c r="B231" s="244"/>
      <c r="C231" s="232"/>
      <c r="D231" s="233"/>
      <c r="E231" s="233"/>
      <c r="F231" s="233"/>
    </row>
    <row r="232" spans="1:6">
      <c r="F232" s="233"/>
    </row>
    <row r="233" spans="1:6">
      <c r="F233" s="233"/>
    </row>
    <row r="234" spans="1:6">
      <c r="F234" s="233"/>
    </row>
    <row r="235" spans="1:6">
      <c r="F235" s="233"/>
    </row>
    <row r="236" spans="1:6">
      <c r="F236" s="233"/>
    </row>
    <row r="237" spans="1:6">
      <c r="F237" s="233"/>
    </row>
  </sheetData>
  <sheetProtection algorithmName="SHA-512" hashValue="GvCm7C77Y6Iz+b5KdlVUt1lF6lfRtRk1o0RTudXOySh0GOc+WM3Yu1hDiNMI22DOp5XP+A7z9zRZVdgVhfUxmw==" saltValue="t4zyyBZ8ufbiVB7l8he/kQ==" spinCount="100000" sheet="1" objects="1" scenarios="1"/>
  <pageMargins left="0.98425196850393704" right="0.78740157480314965" top="0.98425196850393704" bottom="0.98425196850393704" header="0" footer="0"/>
  <pageSetup paperSize="9" orientation="portrait" r:id="rId1"/>
  <headerFooter alignWithMargins="0"/>
  <rowBreaks count="1" manualBreakCount="1">
    <brk id="229" max="5"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48C0A-B852-40B9-A805-BB94A32D5FF8}">
  <sheetPr>
    <tabColor rgb="FF00B0F0"/>
  </sheetPr>
  <dimension ref="A1:G778"/>
  <sheetViews>
    <sheetView view="pageBreakPreview" zoomScale="115" zoomScaleNormal="100" zoomScaleSheetLayoutView="115" workbookViewId="0">
      <pane ySplit="3" topLeftCell="A4" activePane="bottomLeft" state="frozen"/>
      <selection pane="bottomLeft" activeCell="D669" sqref="D669"/>
    </sheetView>
  </sheetViews>
  <sheetFormatPr defaultRowHeight="12.75"/>
  <cols>
    <col min="1" max="1" width="6.85546875" style="338" customWidth="1"/>
    <col min="2" max="2" width="40.140625" style="340" bestFit="1" customWidth="1"/>
    <col min="3" max="3" width="11" style="257" customWidth="1"/>
    <col min="4" max="4" width="11" style="258" customWidth="1"/>
    <col min="5" max="5" width="16.7109375" style="260" customWidth="1"/>
    <col min="6" max="6" width="16.7109375" style="348" customWidth="1"/>
    <col min="7" max="7" width="10.28515625" style="262" customWidth="1"/>
    <col min="8" max="16384" width="9.140625" style="262"/>
  </cols>
  <sheetData>
    <row r="1" spans="1:6" s="287" customFormat="1" ht="16.5">
      <c r="A1" s="281" t="s">
        <v>979</v>
      </c>
      <c r="B1" s="282" t="s">
        <v>2247</v>
      </c>
      <c r="C1" s="283"/>
      <c r="D1" s="284"/>
      <c r="E1" s="285"/>
      <c r="F1" s="286"/>
    </row>
    <row r="2" spans="1:6" s="287" customFormat="1" ht="16.5">
      <c r="A2" s="288"/>
      <c r="B2" s="289"/>
      <c r="C2" s="283"/>
      <c r="D2" s="284"/>
      <c r="E2" s="285"/>
      <c r="F2" s="286"/>
    </row>
    <row r="3" spans="1:6" s="242" customFormat="1" ht="17.25" thickBot="1">
      <c r="A3" s="239"/>
      <c r="B3" s="240" t="s">
        <v>108</v>
      </c>
      <c r="C3" s="241" t="s">
        <v>211</v>
      </c>
      <c r="D3" s="241" t="s">
        <v>109</v>
      </c>
      <c r="E3" s="241" t="s">
        <v>110</v>
      </c>
      <c r="F3" s="241" t="s">
        <v>111</v>
      </c>
    </row>
    <row r="4" spans="1:6" s="293" customFormat="1" ht="13.5" thickTop="1">
      <c r="A4" s="290"/>
      <c r="B4" s="291"/>
      <c r="C4" s="292"/>
      <c r="D4" s="292"/>
      <c r="E4" s="292"/>
      <c r="F4" s="292"/>
    </row>
    <row r="5" spans="1:6">
      <c r="A5" s="294" t="s">
        <v>980</v>
      </c>
      <c r="B5" s="295" t="s">
        <v>981</v>
      </c>
      <c r="E5" s="668"/>
      <c r="F5" s="296"/>
    </row>
    <row r="6" spans="1:6">
      <c r="A6" s="294"/>
      <c r="B6" s="295"/>
      <c r="E6" s="668"/>
      <c r="F6" s="296"/>
    </row>
    <row r="7" spans="1:6" ht="105" customHeight="1">
      <c r="A7" s="297" t="s">
        <v>957</v>
      </c>
      <c r="B7" s="298" t="s">
        <v>982</v>
      </c>
      <c r="C7" s="299"/>
      <c r="D7" s="300"/>
      <c r="E7" s="865"/>
      <c r="F7" s="259"/>
    </row>
    <row r="8" spans="1:6">
      <c r="A8" s="301"/>
      <c r="B8" s="298" t="s">
        <v>983</v>
      </c>
      <c r="C8" s="299" t="s">
        <v>135</v>
      </c>
      <c r="D8" s="300">
        <v>1</v>
      </c>
      <c r="E8" s="865">
        <v>0</v>
      </c>
      <c r="F8" s="302">
        <f>D8*E8</f>
        <v>0</v>
      </c>
    </row>
    <row r="9" spans="1:6">
      <c r="A9" s="303"/>
      <c r="B9" s="304"/>
      <c r="C9" s="305"/>
      <c r="D9" s="306"/>
      <c r="E9" s="867"/>
      <c r="F9" s="307"/>
    </row>
    <row r="10" spans="1:6">
      <c r="A10" s="294" t="s">
        <v>984</v>
      </c>
      <c r="B10" s="295" t="s">
        <v>985</v>
      </c>
      <c r="C10" s="308"/>
      <c r="D10" s="309"/>
      <c r="E10" s="865"/>
      <c r="F10" s="259"/>
    </row>
    <row r="11" spans="1:6">
      <c r="A11" s="294"/>
      <c r="B11" s="295"/>
      <c r="C11" s="308"/>
      <c r="D11" s="309"/>
      <c r="E11" s="865"/>
      <c r="F11" s="259"/>
    </row>
    <row r="12" spans="1:6" ht="63.75">
      <c r="A12" s="255" t="s">
        <v>957</v>
      </c>
      <c r="B12" s="256" t="s">
        <v>986</v>
      </c>
      <c r="E12" s="865"/>
      <c r="F12" s="259"/>
    </row>
    <row r="13" spans="1:6">
      <c r="A13" s="255"/>
      <c r="B13" s="256" t="s">
        <v>962</v>
      </c>
      <c r="C13" s="257" t="s">
        <v>963</v>
      </c>
      <c r="D13" s="258">
        <v>1391</v>
      </c>
      <c r="E13" s="865">
        <v>0</v>
      </c>
      <c r="F13" s="261">
        <f>D13*E13</f>
        <v>0</v>
      </c>
    </row>
    <row r="14" spans="1:6">
      <c r="A14" s="255"/>
      <c r="B14" s="256"/>
      <c r="E14" s="865"/>
      <c r="F14" s="261"/>
    </row>
    <row r="15" spans="1:6" ht="63.75">
      <c r="A15" s="255" t="s">
        <v>957</v>
      </c>
      <c r="B15" s="256" t="s">
        <v>987</v>
      </c>
      <c r="E15" s="865"/>
      <c r="F15" s="259"/>
    </row>
    <row r="16" spans="1:6">
      <c r="A16" s="297"/>
      <c r="B16" s="256" t="s">
        <v>962</v>
      </c>
      <c r="C16" s="257" t="s">
        <v>963</v>
      </c>
      <c r="D16" s="258">
        <v>552.5</v>
      </c>
      <c r="E16" s="865">
        <v>0</v>
      </c>
      <c r="F16" s="261">
        <f>D16*E16</f>
        <v>0</v>
      </c>
    </row>
    <row r="17" spans="1:6">
      <c r="A17" s="255"/>
      <c r="B17" s="256"/>
      <c r="E17" s="865"/>
      <c r="F17" s="261"/>
    </row>
    <row r="18" spans="1:6" ht="63.75">
      <c r="A18" s="255" t="s">
        <v>957</v>
      </c>
      <c r="B18" s="256" t="s">
        <v>988</v>
      </c>
      <c r="D18" s="257"/>
      <c r="E18" s="865"/>
      <c r="F18" s="259"/>
    </row>
    <row r="19" spans="1:6">
      <c r="A19" s="297"/>
      <c r="B19" s="256" t="s">
        <v>962</v>
      </c>
      <c r="C19" s="257" t="s">
        <v>963</v>
      </c>
      <c r="D19" s="258">
        <v>170</v>
      </c>
      <c r="E19" s="865">
        <v>0</v>
      </c>
      <c r="F19" s="261">
        <f>D19*E19</f>
        <v>0</v>
      </c>
    </row>
    <row r="20" spans="1:6">
      <c r="A20" s="294"/>
      <c r="B20" s="295"/>
      <c r="C20" s="308"/>
      <c r="D20" s="309"/>
      <c r="E20" s="865"/>
      <c r="F20" s="259"/>
    </row>
    <row r="21" spans="1:6" ht="38.25">
      <c r="A21" s="297" t="s">
        <v>957</v>
      </c>
      <c r="B21" s="298" t="s">
        <v>989</v>
      </c>
      <c r="C21" s="299"/>
      <c r="D21" s="300"/>
      <c r="E21" s="865"/>
      <c r="F21" s="259"/>
    </row>
    <row r="22" spans="1:6">
      <c r="A22" s="301"/>
      <c r="B22" s="298" t="s">
        <v>962</v>
      </c>
      <c r="C22" s="299" t="s">
        <v>963</v>
      </c>
      <c r="D22" s="300">
        <v>350</v>
      </c>
      <c r="E22" s="865">
        <v>0</v>
      </c>
      <c r="F22" s="302">
        <f>D22*E22</f>
        <v>0</v>
      </c>
    </row>
    <row r="23" spans="1:6">
      <c r="A23" s="301"/>
      <c r="B23" s="298"/>
      <c r="C23" s="299"/>
      <c r="D23" s="300"/>
      <c r="E23" s="865"/>
      <c r="F23" s="259"/>
    </row>
    <row r="24" spans="1:6" ht="38.25">
      <c r="A24" s="297" t="s">
        <v>957</v>
      </c>
      <c r="B24" s="298" t="s">
        <v>990</v>
      </c>
      <c r="C24" s="299"/>
      <c r="D24" s="300"/>
      <c r="E24" s="865"/>
      <c r="F24" s="259"/>
    </row>
    <row r="25" spans="1:6">
      <c r="A25" s="301"/>
      <c r="B25" s="298" t="s">
        <v>962</v>
      </c>
      <c r="C25" s="299" t="s">
        <v>963</v>
      </c>
      <c r="D25" s="300">
        <v>144</v>
      </c>
      <c r="E25" s="865">
        <v>0</v>
      </c>
      <c r="F25" s="302">
        <f>D25*E25</f>
        <v>0</v>
      </c>
    </row>
    <row r="26" spans="1:6">
      <c r="A26" s="301"/>
      <c r="B26" s="298"/>
      <c r="C26" s="299"/>
      <c r="D26" s="300"/>
      <c r="E26" s="865"/>
      <c r="F26" s="259"/>
    </row>
    <row r="27" spans="1:6" ht="38.25">
      <c r="A27" s="297" t="s">
        <v>957</v>
      </c>
      <c r="B27" s="298" t="s">
        <v>991</v>
      </c>
      <c r="C27" s="299"/>
      <c r="D27" s="300"/>
      <c r="E27" s="865"/>
      <c r="F27" s="259"/>
    </row>
    <row r="28" spans="1:6">
      <c r="A28" s="301"/>
      <c r="B28" s="298" t="s">
        <v>962</v>
      </c>
      <c r="C28" s="299" t="s">
        <v>963</v>
      </c>
      <c r="D28" s="300">
        <v>15</v>
      </c>
      <c r="E28" s="865">
        <v>0</v>
      </c>
      <c r="F28" s="302">
        <f>D28*E28</f>
        <v>0</v>
      </c>
    </row>
    <row r="29" spans="1:6">
      <c r="A29" s="301"/>
      <c r="B29" s="298"/>
      <c r="C29" s="299"/>
      <c r="D29" s="300"/>
      <c r="E29" s="865"/>
      <c r="F29" s="302"/>
    </row>
    <row r="30" spans="1:6" ht="51">
      <c r="A30" s="297" t="s">
        <v>957</v>
      </c>
      <c r="B30" s="298" t="s">
        <v>992</v>
      </c>
      <c r="C30" s="299"/>
      <c r="D30" s="300"/>
      <c r="E30" s="865"/>
      <c r="F30" s="259"/>
    </row>
    <row r="31" spans="1:6">
      <c r="A31" s="301"/>
      <c r="B31" s="298" t="s">
        <v>962</v>
      </c>
      <c r="C31" s="299" t="s">
        <v>963</v>
      </c>
      <c r="D31" s="300">
        <v>45</v>
      </c>
      <c r="E31" s="865">
        <v>0</v>
      </c>
      <c r="F31" s="302">
        <f>D31*E31</f>
        <v>0</v>
      </c>
    </row>
    <row r="32" spans="1:6">
      <c r="A32" s="301"/>
      <c r="B32" s="298"/>
      <c r="C32" s="299"/>
      <c r="D32" s="300"/>
      <c r="E32" s="865"/>
      <c r="F32" s="302"/>
    </row>
    <row r="33" spans="1:6" ht="51">
      <c r="A33" s="297" t="s">
        <v>957</v>
      </c>
      <c r="B33" s="298" t="s">
        <v>993</v>
      </c>
      <c r="C33" s="299"/>
      <c r="D33" s="300"/>
      <c r="E33" s="865"/>
      <c r="F33" s="259"/>
    </row>
    <row r="34" spans="1:6">
      <c r="A34" s="301"/>
      <c r="B34" s="298" t="s">
        <v>962</v>
      </c>
      <c r="C34" s="299" t="s">
        <v>963</v>
      </c>
      <c r="D34" s="300">
        <v>115</v>
      </c>
      <c r="E34" s="865">
        <v>0</v>
      </c>
      <c r="F34" s="302">
        <f>D34*E34</f>
        <v>0</v>
      </c>
    </row>
    <row r="35" spans="1:6">
      <c r="A35" s="301"/>
      <c r="B35" s="298"/>
      <c r="C35" s="299"/>
      <c r="D35" s="300"/>
      <c r="E35" s="868"/>
      <c r="F35" s="302"/>
    </row>
    <row r="36" spans="1:6" ht="51">
      <c r="A36" s="297" t="s">
        <v>957</v>
      </c>
      <c r="B36" s="298" t="s">
        <v>994</v>
      </c>
      <c r="C36" s="299"/>
      <c r="D36" s="300"/>
      <c r="E36" s="865"/>
      <c r="F36" s="259"/>
    </row>
    <row r="37" spans="1:6">
      <c r="A37" s="301"/>
      <c r="B37" s="298" t="s">
        <v>962</v>
      </c>
      <c r="C37" s="299" t="s">
        <v>963</v>
      </c>
      <c r="D37" s="300">
        <v>90</v>
      </c>
      <c r="E37" s="865">
        <v>0</v>
      </c>
      <c r="F37" s="302">
        <f>D37*E37</f>
        <v>0</v>
      </c>
    </row>
    <row r="38" spans="1:6">
      <c r="A38" s="301"/>
      <c r="B38" s="298"/>
      <c r="C38" s="299"/>
      <c r="D38" s="300"/>
      <c r="E38" s="865"/>
      <c r="F38" s="302"/>
    </row>
    <row r="39" spans="1:6">
      <c r="A39" s="310" t="s">
        <v>995</v>
      </c>
      <c r="B39" s="311" t="s">
        <v>996</v>
      </c>
      <c r="C39" s="299"/>
      <c r="D39" s="300"/>
      <c r="E39" s="865"/>
      <c r="F39" s="259"/>
    </row>
    <row r="40" spans="1:6">
      <c r="A40" s="294"/>
      <c r="B40" s="298"/>
      <c r="C40" s="299"/>
      <c r="D40" s="300"/>
      <c r="E40" s="865"/>
      <c r="F40" s="259"/>
    </row>
    <row r="41" spans="1:6" ht="38.25">
      <c r="A41" s="255" t="s">
        <v>957</v>
      </c>
      <c r="B41" s="256" t="s">
        <v>997</v>
      </c>
      <c r="C41" s="299"/>
      <c r="D41" s="300"/>
      <c r="E41" s="865"/>
      <c r="F41" s="259"/>
    </row>
    <row r="42" spans="1:6">
      <c r="A42" s="255"/>
      <c r="B42" s="256" t="s">
        <v>998</v>
      </c>
      <c r="C42" s="257" t="s">
        <v>375</v>
      </c>
      <c r="D42" s="258">
        <v>7</v>
      </c>
      <c r="E42" s="869">
        <v>0</v>
      </c>
      <c r="F42" s="261">
        <f t="shared" ref="F42" si="0">D42*E42</f>
        <v>0</v>
      </c>
    </row>
    <row r="43" spans="1:6">
      <c r="A43" s="255"/>
      <c r="B43" s="256"/>
      <c r="E43" s="869"/>
      <c r="F43" s="259"/>
    </row>
    <row r="44" spans="1:6" ht="38.25">
      <c r="A44" s="301" t="s">
        <v>957</v>
      </c>
      <c r="B44" s="298" t="s">
        <v>999</v>
      </c>
      <c r="C44" s="299"/>
      <c r="D44" s="300"/>
      <c r="E44" s="865"/>
      <c r="F44" s="259"/>
    </row>
    <row r="45" spans="1:6">
      <c r="A45" s="301"/>
      <c r="B45" s="298" t="s">
        <v>998</v>
      </c>
      <c r="C45" s="299" t="s">
        <v>375</v>
      </c>
      <c r="D45" s="300">
        <v>1</v>
      </c>
      <c r="E45" s="865">
        <v>0</v>
      </c>
      <c r="F45" s="302">
        <f>D45*E45</f>
        <v>0</v>
      </c>
    </row>
    <row r="46" spans="1:6">
      <c r="A46" s="301"/>
      <c r="B46" s="298"/>
      <c r="C46" s="299"/>
      <c r="D46" s="300"/>
      <c r="E46" s="865"/>
      <c r="F46" s="302"/>
    </row>
    <row r="47" spans="1:6" ht="38.25">
      <c r="A47" s="301" t="s">
        <v>957</v>
      </c>
      <c r="B47" s="298" t="s">
        <v>1000</v>
      </c>
      <c r="C47" s="299"/>
      <c r="D47" s="300"/>
      <c r="E47" s="865"/>
      <c r="F47" s="259"/>
    </row>
    <row r="48" spans="1:6">
      <c r="A48" s="301"/>
      <c r="B48" s="298" t="s">
        <v>998</v>
      </c>
      <c r="C48" s="299" t="s">
        <v>375</v>
      </c>
      <c r="D48" s="300">
        <v>12</v>
      </c>
      <c r="E48" s="865">
        <v>0</v>
      </c>
      <c r="F48" s="302">
        <f>D48*E48</f>
        <v>0</v>
      </c>
    </row>
    <row r="49" spans="1:6">
      <c r="A49" s="301"/>
      <c r="B49" s="298"/>
      <c r="C49" s="299"/>
      <c r="D49" s="300"/>
      <c r="E49" s="865"/>
      <c r="F49" s="302"/>
    </row>
    <row r="50" spans="1:6" ht="51">
      <c r="A50" s="301" t="s">
        <v>957</v>
      </c>
      <c r="B50" s="298" t="s">
        <v>1001</v>
      </c>
      <c r="C50" s="299"/>
      <c r="D50" s="300"/>
      <c r="E50" s="865"/>
      <c r="F50" s="259"/>
    </row>
    <row r="51" spans="1:6">
      <c r="A51" s="301"/>
      <c r="B51" s="298" t="s">
        <v>998</v>
      </c>
      <c r="C51" s="299" t="s">
        <v>375</v>
      </c>
      <c r="D51" s="300">
        <v>4</v>
      </c>
      <c r="E51" s="865">
        <v>0</v>
      </c>
      <c r="F51" s="302">
        <f>D51*E51</f>
        <v>0</v>
      </c>
    </row>
    <row r="52" spans="1:6">
      <c r="A52" s="301"/>
      <c r="B52" s="298"/>
      <c r="C52" s="299"/>
      <c r="D52" s="300"/>
      <c r="E52" s="865"/>
      <c r="F52" s="302"/>
    </row>
    <row r="53" spans="1:6" ht="25.5">
      <c r="A53" s="301" t="s">
        <v>957</v>
      </c>
      <c r="B53" s="298" t="s">
        <v>1002</v>
      </c>
      <c r="C53" s="299"/>
      <c r="D53" s="300"/>
      <c r="E53" s="865"/>
      <c r="F53" s="259"/>
    </row>
    <row r="54" spans="1:6">
      <c r="A54" s="301"/>
      <c r="B54" s="298" t="s">
        <v>998</v>
      </c>
      <c r="C54" s="299" t="s">
        <v>375</v>
      </c>
      <c r="D54" s="300">
        <v>40</v>
      </c>
      <c r="E54" s="865">
        <v>0</v>
      </c>
      <c r="F54" s="302">
        <f>D54*E54</f>
        <v>0</v>
      </c>
    </row>
    <row r="55" spans="1:6">
      <c r="A55" s="301"/>
      <c r="B55" s="298"/>
      <c r="C55" s="299"/>
      <c r="D55" s="300"/>
      <c r="E55" s="865"/>
      <c r="F55" s="302"/>
    </row>
    <row r="56" spans="1:6" ht="51">
      <c r="A56" s="301" t="s">
        <v>957</v>
      </c>
      <c r="B56" s="298" t="s">
        <v>1003</v>
      </c>
      <c r="C56" s="299"/>
      <c r="D56" s="300"/>
      <c r="E56" s="865"/>
      <c r="F56" s="259"/>
    </row>
    <row r="57" spans="1:6">
      <c r="A57" s="301"/>
      <c r="B57" s="298" t="s">
        <v>958</v>
      </c>
      <c r="C57" s="299" t="s">
        <v>135</v>
      </c>
      <c r="D57" s="300">
        <v>2</v>
      </c>
      <c r="E57" s="865">
        <v>0</v>
      </c>
      <c r="F57" s="302">
        <f>D57*E57</f>
        <v>0</v>
      </c>
    </row>
    <row r="58" spans="1:6">
      <c r="A58" s="301"/>
      <c r="B58" s="298"/>
      <c r="C58" s="299"/>
      <c r="D58" s="300"/>
      <c r="E58" s="865"/>
      <c r="F58" s="302"/>
    </row>
    <row r="59" spans="1:6">
      <c r="A59" s="301" t="s">
        <v>957</v>
      </c>
      <c r="B59" s="298" t="s">
        <v>1004</v>
      </c>
      <c r="C59" s="299"/>
      <c r="D59" s="300"/>
      <c r="E59" s="865"/>
      <c r="F59" s="259"/>
    </row>
    <row r="60" spans="1:6">
      <c r="A60" s="301"/>
      <c r="B60" s="298" t="s">
        <v>1005</v>
      </c>
      <c r="C60" s="299" t="s">
        <v>375</v>
      </c>
      <c r="D60" s="300">
        <v>2</v>
      </c>
      <c r="E60" s="865">
        <v>0</v>
      </c>
      <c r="F60" s="302">
        <f>D60*E60</f>
        <v>0</v>
      </c>
    </row>
    <row r="61" spans="1:6">
      <c r="A61" s="301"/>
      <c r="B61" s="298"/>
      <c r="C61" s="299"/>
      <c r="D61" s="300"/>
      <c r="E61" s="865"/>
      <c r="F61" s="302"/>
    </row>
    <row r="62" spans="1:6">
      <c r="A62" s="312" t="s">
        <v>1006</v>
      </c>
      <c r="B62" s="311" t="s">
        <v>1007</v>
      </c>
      <c r="C62" s="313"/>
      <c r="D62" s="314"/>
      <c r="E62" s="870"/>
      <c r="F62" s="259"/>
    </row>
    <row r="63" spans="1:6">
      <c r="A63" s="312"/>
      <c r="B63" s="311"/>
      <c r="C63" s="313"/>
      <c r="D63" s="314"/>
      <c r="E63" s="870"/>
      <c r="F63" s="259"/>
    </row>
    <row r="64" spans="1:6" ht="25.5">
      <c r="A64" s="255" t="s">
        <v>957</v>
      </c>
      <c r="B64" s="256" t="s">
        <v>1008</v>
      </c>
      <c r="C64" s="313"/>
      <c r="D64" s="314"/>
      <c r="E64" s="870"/>
      <c r="F64" s="259"/>
    </row>
    <row r="65" spans="1:6">
      <c r="A65" s="255"/>
      <c r="B65" s="256" t="s">
        <v>962</v>
      </c>
      <c r="C65" s="257" t="s">
        <v>963</v>
      </c>
      <c r="D65" s="258">
        <v>30</v>
      </c>
      <c r="E65" s="865">
        <v>0</v>
      </c>
      <c r="F65" s="261">
        <f>D65*E65</f>
        <v>0</v>
      </c>
    </row>
    <row r="66" spans="1:6">
      <c r="A66" s="312"/>
      <c r="B66" s="311"/>
      <c r="C66" s="313"/>
      <c r="D66" s="314"/>
      <c r="E66" s="870"/>
      <c r="F66" s="259"/>
    </row>
    <row r="67" spans="1:6" ht="25.5">
      <c r="A67" s="255" t="s">
        <v>957</v>
      </c>
      <c r="B67" s="256" t="s">
        <v>1009</v>
      </c>
      <c r="C67" s="313"/>
      <c r="D67" s="314"/>
      <c r="E67" s="870"/>
      <c r="F67" s="259"/>
    </row>
    <row r="68" spans="1:6">
      <c r="A68" s="255"/>
      <c r="B68" s="256" t="s">
        <v>962</v>
      </c>
      <c r="C68" s="257" t="s">
        <v>963</v>
      </c>
      <c r="D68" s="258">
        <v>150</v>
      </c>
      <c r="E68" s="865">
        <v>0</v>
      </c>
      <c r="F68" s="261">
        <f>D68*E68</f>
        <v>0</v>
      </c>
    </row>
    <row r="69" spans="1:6">
      <c r="A69" s="255"/>
      <c r="B69" s="256"/>
      <c r="E69" s="865"/>
      <c r="F69" s="261"/>
    </row>
    <row r="70" spans="1:6" ht="25.5">
      <c r="A70" s="255" t="s">
        <v>957</v>
      </c>
      <c r="B70" s="256" t="s">
        <v>1010</v>
      </c>
      <c r="C70" s="313"/>
      <c r="D70" s="314"/>
      <c r="E70" s="870"/>
      <c r="F70" s="259"/>
    </row>
    <row r="71" spans="1:6">
      <c r="A71" s="255"/>
      <c r="B71" s="256" t="s">
        <v>962</v>
      </c>
      <c r="C71" s="257" t="s">
        <v>963</v>
      </c>
      <c r="D71" s="258">
        <v>25</v>
      </c>
      <c r="E71" s="865">
        <v>0</v>
      </c>
      <c r="F71" s="261">
        <f>D71*E71</f>
        <v>0</v>
      </c>
    </row>
    <row r="72" spans="1:6">
      <c r="A72" s="255"/>
      <c r="B72" s="256"/>
      <c r="E72" s="865"/>
      <c r="F72" s="261"/>
    </row>
    <row r="73" spans="1:6" ht="25.5">
      <c r="A73" s="255" t="s">
        <v>957</v>
      </c>
      <c r="B73" s="256" t="s">
        <v>1011</v>
      </c>
      <c r="C73" s="313"/>
      <c r="D73" s="314"/>
      <c r="E73" s="870"/>
      <c r="F73" s="259"/>
    </row>
    <row r="74" spans="1:6">
      <c r="A74" s="255"/>
      <c r="B74" s="256" t="s">
        <v>962</v>
      </c>
      <c r="C74" s="257" t="s">
        <v>963</v>
      </c>
      <c r="D74" s="258">
        <v>30</v>
      </c>
      <c r="E74" s="865">
        <v>0</v>
      </c>
      <c r="F74" s="261">
        <f>D74*E74</f>
        <v>0</v>
      </c>
    </row>
    <row r="75" spans="1:6">
      <c r="A75" s="255"/>
      <c r="B75" s="256"/>
      <c r="E75" s="865"/>
      <c r="F75" s="261"/>
    </row>
    <row r="76" spans="1:6" ht="25.5">
      <c r="A76" s="255" t="s">
        <v>957</v>
      </c>
      <c r="B76" s="256" t="s">
        <v>1012</v>
      </c>
      <c r="C76" s="313"/>
      <c r="D76" s="314"/>
      <c r="E76" s="870"/>
      <c r="F76" s="259"/>
    </row>
    <row r="77" spans="1:6">
      <c r="A77" s="255"/>
      <c r="B77" s="256" t="s">
        <v>962</v>
      </c>
      <c r="C77" s="257" t="s">
        <v>963</v>
      </c>
      <c r="D77" s="258">
        <v>55</v>
      </c>
      <c r="E77" s="865">
        <v>0</v>
      </c>
      <c r="F77" s="261">
        <f>D77*E77</f>
        <v>0</v>
      </c>
    </row>
    <row r="78" spans="1:6">
      <c r="A78" s="255"/>
      <c r="B78" s="256"/>
      <c r="E78" s="865"/>
      <c r="F78" s="261"/>
    </row>
    <row r="79" spans="1:6" ht="25.5">
      <c r="A79" s="255" t="s">
        <v>957</v>
      </c>
      <c r="B79" s="256" t="s">
        <v>1013</v>
      </c>
      <c r="C79" s="313"/>
      <c r="D79" s="314"/>
      <c r="E79" s="870"/>
      <c r="F79" s="259"/>
    </row>
    <row r="80" spans="1:6">
      <c r="A80" s="255"/>
      <c r="B80" s="256" t="s">
        <v>962</v>
      </c>
      <c r="C80" s="257" t="s">
        <v>963</v>
      </c>
      <c r="D80" s="258">
        <v>50</v>
      </c>
      <c r="E80" s="865">
        <v>0</v>
      </c>
      <c r="F80" s="261">
        <f>D80*E80</f>
        <v>0</v>
      </c>
    </row>
    <row r="81" spans="1:6">
      <c r="A81" s="255"/>
      <c r="B81" s="315"/>
      <c r="E81" s="865"/>
      <c r="F81" s="261"/>
    </row>
    <row r="82" spans="1:6" ht="25.5">
      <c r="A82" s="255" t="s">
        <v>957</v>
      </c>
      <c r="B82" s="256" t="s">
        <v>1014</v>
      </c>
      <c r="C82" s="313"/>
      <c r="D82" s="314"/>
      <c r="E82" s="870"/>
      <c r="F82" s="259"/>
    </row>
    <row r="83" spans="1:6">
      <c r="A83" s="255"/>
      <c r="B83" s="256" t="s">
        <v>962</v>
      </c>
      <c r="C83" s="257" t="s">
        <v>963</v>
      </c>
      <c r="D83" s="258">
        <v>1030</v>
      </c>
      <c r="E83" s="865">
        <v>0</v>
      </c>
      <c r="F83" s="261">
        <f>D83*E83</f>
        <v>0</v>
      </c>
    </row>
    <row r="84" spans="1:6">
      <c r="A84" s="255"/>
      <c r="B84" s="315"/>
      <c r="E84" s="865"/>
      <c r="F84" s="261"/>
    </row>
    <row r="85" spans="1:6" ht="25.5">
      <c r="A85" s="255" t="s">
        <v>957</v>
      </c>
      <c r="B85" s="256" t="s">
        <v>1015</v>
      </c>
      <c r="C85" s="313"/>
      <c r="D85" s="314"/>
      <c r="E85" s="870"/>
      <c r="F85" s="259"/>
    </row>
    <row r="86" spans="1:6">
      <c r="A86" s="255"/>
      <c r="B86" s="256" t="s">
        <v>962</v>
      </c>
      <c r="C86" s="257" t="s">
        <v>963</v>
      </c>
      <c r="D86" s="258">
        <v>850</v>
      </c>
      <c r="E86" s="865">
        <v>0</v>
      </c>
      <c r="F86" s="261">
        <f>D86*E86</f>
        <v>0</v>
      </c>
    </row>
    <row r="87" spans="1:6">
      <c r="A87" s="255"/>
      <c r="B87" s="315"/>
      <c r="E87" s="865"/>
      <c r="F87" s="261"/>
    </row>
    <row r="88" spans="1:6" ht="25.5">
      <c r="A88" s="255" t="s">
        <v>957</v>
      </c>
      <c r="B88" s="256" t="s">
        <v>1016</v>
      </c>
      <c r="C88" s="313"/>
      <c r="D88" s="314"/>
      <c r="E88" s="870"/>
      <c r="F88" s="259"/>
    </row>
    <row r="89" spans="1:6">
      <c r="A89" s="255"/>
      <c r="B89" s="256" t="s">
        <v>962</v>
      </c>
      <c r="C89" s="257" t="s">
        <v>963</v>
      </c>
      <c r="D89" s="258">
        <v>1450</v>
      </c>
      <c r="E89" s="865">
        <v>0</v>
      </c>
      <c r="F89" s="261">
        <f>D89*E89</f>
        <v>0</v>
      </c>
    </row>
    <row r="90" spans="1:6">
      <c r="A90" s="255"/>
      <c r="B90" s="256"/>
      <c r="E90" s="865"/>
      <c r="F90" s="261"/>
    </row>
    <row r="91" spans="1:6" ht="25.5">
      <c r="A91" s="255" t="s">
        <v>957</v>
      </c>
      <c r="B91" s="256" t="s">
        <v>1017</v>
      </c>
      <c r="C91" s="313"/>
      <c r="D91" s="314"/>
      <c r="E91" s="870"/>
      <c r="F91" s="259"/>
    </row>
    <row r="92" spans="1:6">
      <c r="A92" s="255"/>
      <c r="B92" s="256" t="s">
        <v>962</v>
      </c>
      <c r="C92" s="257" t="s">
        <v>963</v>
      </c>
      <c r="D92" s="258">
        <v>985</v>
      </c>
      <c r="E92" s="865">
        <v>0</v>
      </c>
      <c r="F92" s="261">
        <f>D92*E92</f>
        <v>0</v>
      </c>
    </row>
    <row r="93" spans="1:6">
      <c r="A93" s="255"/>
      <c r="B93" s="256"/>
      <c r="E93" s="865"/>
      <c r="F93" s="261"/>
    </row>
    <row r="94" spans="1:6" ht="25.5">
      <c r="A94" s="255" t="s">
        <v>957</v>
      </c>
      <c r="B94" s="256" t="s">
        <v>1018</v>
      </c>
      <c r="C94" s="313"/>
      <c r="D94" s="314"/>
      <c r="E94" s="870"/>
      <c r="F94" s="259"/>
    </row>
    <row r="95" spans="1:6">
      <c r="A95" s="255"/>
      <c r="B95" s="256" t="s">
        <v>962</v>
      </c>
      <c r="C95" s="257" t="s">
        <v>963</v>
      </c>
      <c r="D95" s="258">
        <v>310</v>
      </c>
      <c r="E95" s="865">
        <v>0</v>
      </c>
      <c r="F95" s="261">
        <f>D95*E95</f>
        <v>0</v>
      </c>
    </row>
    <row r="96" spans="1:6">
      <c r="A96" s="255"/>
      <c r="B96" s="256"/>
      <c r="E96" s="865"/>
      <c r="F96" s="261"/>
    </row>
    <row r="97" spans="1:6" ht="25.5">
      <c r="A97" s="255" t="s">
        <v>957</v>
      </c>
      <c r="B97" s="256" t="s">
        <v>1019</v>
      </c>
      <c r="C97" s="313"/>
      <c r="D97" s="314"/>
      <c r="E97" s="870"/>
      <c r="F97" s="259"/>
    </row>
    <row r="98" spans="1:6">
      <c r="A98" s="255"/>
      <c r="B98" s="256" t="s">
        <v>962</v>
      </c>
      <c r="C98" s="257" t="s">
        <v>963</v>
      </c>
      <c r="D98" s="258">
        <v>515</v>
      </c>
      <c r="E98" s="865">
        <v>0</v>
      </c>
      <c r="F98" s="261">
        <f>D98*E98</f>
        <v>0</v>
      </c>
    </row>
    <row r="99" spans="1:6">
      <c r="A99" s="255"/>
      <c r="B99" s="256"/>
      <c r="E99" s="865"/>
      <c r="F99" s="261"/>
    </row>
    <row r="100" spans="1:6" ht="25.5">
      <c r="A100" s="255" t="s">
        <v>957</v>
      </c>
      <c r="B100" s="256" t="s">
        <v>1020</v>
      </c>
      <c r="C100" s="313"/>
      <c r="D100" s="314"/>
      <c r="E100" s="870"/>
      <c r="F100" s="259"/>
    </row>
    <row r="101" spans="1:6">
      <c r="A101" s="255"/>
      <c r="B101" s="256" t="s">
        <v>962</v>
      </c>
      <c r="C101" s="257" t="s">
        <v>963</v>
      </c>
      <c r="D101" s="258">
        <v>60</v>
      </c>
      <c r="E101" s="865">
        <v>0</v>
      </c>
      <c r="F101" s="261">
        <f>D101*E101</f>
        <v>0</v>
      </c>
    </row>
    <row r="102" spans="1:6">
      <c r="A102" s="255"/>
      <c r="B102" s="256"/>
      <c r="E102" s="865"/>
      <c r="F102" s="261"/>
    </row>
    <row r="103" spans="1:6" ht="25.5">
      <c r="A103" s="255" t="s">
        <v>957</v>
      </c>
      <c r="B103" s="256" t="s">
        <v>1021</v>
      </c>
      <c r="C103" s="313"/>
      <c r="D103" s="314"/>
      <c r="E103" s="870"/>
      <c r="F103" s="259"/>
    </row>
    <row r="104" spans="1:6">
      <c r="A104" s="255"/>
      <c r="B104" s="256" t="s">
        <v>962</v>
      </c>
      <c r="C104" s="257" t="s">
        <v>963</v>
      </c>
      <c r="D104" s="258">
        <v>215</v>
      </c>
      <c r="E104" s="865">
        <v>0</v>
      </c>
      <c r="F104" s="261">
        <f>D104*E104</f>
        <v>0</v>
      </c>
    </row>
    <row r="105" spans="1:6">
      <c r="A105" s="255"/>
      <c r="B105" s="256"/>
      <c r="E105" s="865"/>
      <c r="F105" s="261"/>
    </row>
    <row r="106" spans="1:6" ht="25.5">
      <c r="A106" s="255" t="s">
        <v>957</v>
      </c>
      <c r="B106" s="256" t="s">
        <v>1022</v>
      </c>
      <c r="C106" s="313"/>
      <c r="D106" s="314"/>
      <c r="E106" s="870"/>
      <c r="F106" s="259"/>
    </row>
    <row r="107" spans="1:6">
      <c r="A107" s="255"/>
      <c r="B107" s="256" t="s">
        <v>962</v>
      </c>
      <c r="C107" s="257" t="s">
        <v>963</v>
      </c>
      <c r="D107" s="258">
        <v>15</v>
      </c>
      <c r="E107" s="865">
        <v>0</v>
      </c>
      <c r="F107" s="261">
        <f>D107*E107</f>
        <v>0</v>
      </c>
    </row>
    <row r="108" spans="1:6">
      <c r="A108" s="255"/>
      <c r="B108" s="256"/>
      <c r="E108" s="865"/>
      <c r="F108" s="261"/>
    </row>
    <row r="109" spans="1:6" ht="25.5">
      <c r="A109" s="255" t="s">
        <v>957</v>
      </c>
      <c r="B109" s="256" t="s">
        <v>1023</v>
      </c>
      <c r="C109" s="313"/>
      <c r="D109" s="314"/>
      <c r="E109" s="870"/>
      <c r="F109" s="259"/>
    </row>
    <row r="110" spans="1:6">
      <c r="A110" s="255"/>
      <c r="B110" s="256" t="s">
        <v>962</v>
      </c>
      <c r="C110" s="257" t="s">
        <v>963</v>
      </c>
      <c r="D110" s="258">
        <v>60</v>
      </c>
      <c r="E110" s="865">
        <v>0</v>
      </c>
      <c r="F110" s="261">
        <f>D110*E110</f>
        <v>0</v>
      </c>
    </row>
    <row r="111" spans="1:6">
      <c r="A111" s="255"/>
      <c r="B111" s="256"/>
      <c r="E111" s="865"/>
      <c r="F111" s="261"/>
    </row>
    <row r="112" spans="1:6">
      <c r="A112" s="316" t="s">
        <v>1024</v>
      </c>
      <c r="B112" s="311" t="s">
        <v>1025</v>
      </c>
      <c r="E112" s="869"/>
      <c r="F112" s="317"/>
    </row>
    <row r="113" spans="1:6">
      <c r="A113" s="316"/>
      <c r="B113" s="311"/>
      <c r="E113" s="869"/>
      <c r="F113" s="317"/>
    </row>
    <row r="114" spans="1:6" ht="38.25">
      <c r="A114" s="255" t="s">
        <v>957</v>
      </c>
      <c r="B114" s="256" t="s">
        <v>1026</v>
      </c>
      <c r="C114" s="313"/>
      <c r="D114" s="314"/>
      <c r="E114" s="870"/>
      <c r="F114" s="259"/>
    </row>
    <row r="115" spans="1:6">
      <c r="A115" s="255"/>
      <c r="B115" s="256" t="s">
        <v>958</v>
      </c>
      <c r="C115" s="257" t="s">
        <v>135</v>
      </c>
      <c r="D115" s="258">
        <v>1</v>
      </c>
      <c r="E115" s="869">
        <v>0</v>
      </c>
      <c r="F115" s="261">
        <f>D115*E115</f>
        <v>0</v>
      </c>
    </row>
    <row r="116" spans="1:6">
      <c r="A116" s="318"/>
      <c r="B116" s="256"/>
      <c r="E116" s="869"/>
      <c r="F116" s="317"/>
    </row>
    <row r="117" spans="1:6" ht="51">
      <c r="A117" s="255" t="s">
        <v>957</v>
      </c>
      <c r="B117" s="256" t="s">
        <v>1027</v>
      </c>
      <c r="C117" s="313"/>
      <c r="D117" s="314"/>
      <c r="E117" s="870"/>
      <c r="F117" s="259"/>
    </row>
    <row r="118" spans="1:6">
      <c r="A118" s="255"/>
      <c r="B118" s="256" t="s">
        <v>998</v>
      </c>
      <c r="C118" s="257" t="s">
        <v>375</v>
      </c>
      <c r="D118" s="258">
        <v>4</v>
      </c>
      <c r="E118" s="869">
        <v>0</v>
      </c>
      <c r="F118" s="261">
        <f>D118*E118</f>
        <v>0</v>
      </c>
    </row>
    <row r="119" spans="1:6">
      <c r="A119" s="255"/>
      <c r="B119" s="256"/>
      <c r="E119" s="869"/>
      <c r="F119" s="261"/>
    </row>
    <row r="120" spans="1:6" ht="127.5">
      <c r="A120" s="255" t="s">
        <v>957</v>
      </c>
      <c r="B120" s="256" t="s">
        <v>1028</v>
      </c>
      <c r="C120" s="313"/>
      <c r="D120" s="314"/>
      <c r="E120" s="870"/>
      <c r="F120" s="259"/>
    </row>
    <row r="121" spans="1:6">
      <c r="A121" s="255"/>
      <c r="B121" s="256" t="s">
        <v>958</v>
      </c>
      <c r="C121" s="257" t="s">
        <v>135</v>
      </c>
      <c r="D121" s="258">
        <v>1</v>
      </c>
      <c r="E121" s="869">
        <v>0</v>
      </c>
      <c r="F121" s="261">
        <f>D121*E121</f>
        <v>0</v>
      </c>
    </row>
    <row r="122" spans="1:6">
      <c r="A122" s="318"/>
      <c r="B122" s="315"/>
      <c r="E122" s="869"/>
      <c r="F122" s="261"/>
    </row>
    <row r="123" spans="1:6" ht="51">
      <c r="A123" s="255" t="s">
        <v>957</v>
      </c>
      <c r="B123" s="256" t="s">
        <v>1029</v>
      </c>
      <c r="C123" s="313"/>
      <c r="D123" s="314"/>
      <c r="E123" s="870"/>
      <c r="F123" s="259"/>
    </row>
    <row r="124" spans="1:6">
      <c r="A124" s="255"/>
      <c r="B124" s="256" t="s">
        <v>962</v>
      </c>
      <c r="C124" s="257" t="s">
        <v>963</v>
      </c>
      <c r="D124" s="258">
        <v>270</v>
      </c>
      <c r="E124" s="869">
        <v>0</v>
      </c>
      <c r="F124" s="317">
        <f>D124*E124</f>
        <v>0</v>
      </c>
    </row>
    <row r="125" spans="1:6">
      <c r="A125" s="255"/>
      <c r="B125" s="256"/>
      <c r="E125" s="869"/>
      <c r="F125" s="317"/>
    </row>
    <row r="126" spans="1:6" ht="47.25" customHeight="1">
      <c r="A126" s="319" t="s">
        <v>957</v>
      </c>
      <c r="B126" s="256" t="s">
        <v>1030</v>
      </c>
      <c r="C126" s="313"/>
      <c r="D126" s="314"/>
      <c r="E126" s="870"/>
      <c r="F126" s="259"/>
    </row>
    <row r="127" spans="1:6" ht="12" customHeight="1">
      <c r="A127" s="255"/>
      <c r="B127" s="256" t="s">
        <v>1031</v>
      </c>
      <c r="C127" s="257" t="s">
        <v>963</v>
      </c>
      <c r="D127" s="258">
        <v>150</v>
      </c>
      <c r="E127" s="869">
        <v>0</v>
      </c>
      <c r="F127" s="317">
        <f>D127*E127</f>
        <v>0</v>
      </c>
    </row>
    <row r="128" spans="1:6" ht="12" customHeight="1">
      <c r="A128" s="255"/>
      <c r="B128" s="256"/>
      <c r="E128" s="869"/>
      <c r="F128" s="317"/>
    </row>
    <row r="129" spans="1:6" ht="41.25" customHeight="1">
      <c r="A129" s="319" t="s">
        <v>957</v>
      </c>
      <c r="B129" s="256" t="s">
        <v>1032</v>
      </c>
      <c r="C129" s="313"/>
      <c r="D129" s="314"/>
      <c r="E129" s="870"/>
      <c r="F129" s="259"/>
    </row>
    <row r="130" spans="1:6" ht="12" customHeight="1">
      <c r="A130" s="255"/>
      <c r="B130" s="256" t="s">
        <v>983</v>
      </c>
      <c r="C130" s="257" t="s">
        <v>135</v>
      </c>
      <c r="D130" s="258">
        <v>1</v>
      </c>
      <c r="E130" s="869">
        <v>0</v>
      </c>
      <c r="F130" s="317">
        <f>D130*E130</f>
        <v>0</v>
      </c>
    </row>
    <row r="131" spans="1:6">
      <c r="A131" s="319"/>
      <c r="B131" s="256"/>
      <c r="C131" s="320"/>
      <c r="E131" s="869"/>
      <c r="F131" s="317"/>
    </row>
    <row r="132" spans="1:6" ht="24" customHeight="1">
      <c r="A132" s="316" t="s">
        <v>1033</v>
      </c>
      <c r="B132" s="311" t="s">
        <v>1034</v>
      </c>
      <c r="C132" s="321"/>
      <c r="D132" s="322"/>
      <c r="E132" s="871"/>
      <c r="F132" s="323"/>
    </row>
    <row r="133" spans="1:6">
      <c r="A133" s="255"/>
      <c r="B133" s="256"/>
      <c r="E133" s="869"/>
      <c r="F133" s="261"/>
    </row>
    <row r="134" spans="1:6" ht="63.75">
      <c r="A134" s="255" t="s">
        <v>957</v>
      </c>
      <c r="B134" s="256" t="s">
        <v>1035</v>
      </c>
      <c r="E134" s="869"/>
      <c r="F134" s="261"/>
    </row>
    <row r="135" spans="1:6">
      <c r="A135" s="255"/>
      <c r="B135" s="256" t="s">
        <v>998</v>
      </c>
      <c r="C135" s="257" t="s">
        <v>375</v>
      </c>
      <c r="D135" s="258">
        <v>22</v>
      </c>
      <c r="E135" s="869">
        <v>0</v>
      </c>
      <c r="F135" s="261">
        <f>D135*E135</f>
        <v>0</v>
      </c>
    </row>
    <row r="136" spans="1:6">
      <c r="A136" s="255"/>
      <c r="B136" s="256"/>
      <c r="E136" s="869"/>
      <c r="F136" s="261"/>
    </row>
    <row r="137" spans="1:6" ht="63.75">
      <c r="A137" s="255" t="s">
        <v>957</v>
      </c>
      <c r="B137" s="256" t="s">
        <v>1036</v>
      </c>
      <c r="E137" s="869"/>
      <c r="F137" s="261"/>
    </row>
    <row r="138" spans="1:6">
      <c r="A138" s="255"/>
      <c r="B138" s="256" t="s">
        <v>998</v>
      </c>
      <c r="C138" s="257" t="s">
        <v>375</v>
      </c>
      <c r="D138" s="258">
        <v>7</v>
      </c>
      <c r="E138" s="869">
        <v>0</v>
      </c>
      <c r="F138" s="261">
        <f>D138*E138</f>
        <v>0</v>
      </c>
    </row>
    <row r="139" spans="1:6">
      <c r="A139" s="255"/>
      <c r="B139" s="256"/>
      <c r="E139" s="869"/>
      <c r="F139" s="261"/>
    </row>
    <row r="140" spans="1:6" ht="25.5">
      <c r="A140" s="255" t="s">
        <v>957</v>
      </c>
      <c r="B140" s="256" t="s">
        <v>1037</v>
      </c>
      <c r="E140" s="869"/>
      <c r="F140" s="261"/>
    </row>
    <row r="141" spans="1:6">
      <c r="A141" s="255"/>
      <c r="B141" s="256" t="s">
        <v>998</v>
      </c>
      <c r="C141" s="257" t="s">
        <v>375</v>
      </c>
      <c r="D141" s="258">
        <v>2</v>
      </c>
      <c r="E141" s="869">
        <v>0</v>
      </c>
      <c r="F141" s="261">
        <f>D141*E141</f>
        <v>0</v>
      </c>
    </row>
    <row r="142" spans="1:6">
      <c r="A142" s="255"/>
      <c r="B142" s="256"/>
      <c r="E142" s="869"/>
      <c r="F142" s="261"/>
    </row>
    <row r="143" spans="1:6" ht="25.5">
      <c r="A143" s="255" t="s">
        <v>957</v>
      </c>
      <c r="B143" s="256" t="s">
        <v>1038</v>
      </c>
      <c r="E143" s="869"/>
      <c r="F143" s="261"/>
    </row>
    <row r="144" spans="1:6">
      <c r="A144" s="255"/>
      <c r="B144" s="256" t="s">
        <v>998</v>
      </c>
      <c r="C144" s="257" t="s">
        <v>375</v>
      </c>
      <c r="D144" s="258">
        <v>3</v>
      </c>
      <c r="E144" s="869">
        <v>0</v>
      </c>
      <c r="F144" s="261">
        <f>D144*E144</f>
        <v>0</v>
      </c>
    </row>
    <row r="145" spans="1:6">
      <c r="A145" s="255"/>
      <c r="B145" s="256"/>
      <c r="E145" s="869"/>
      <c r="F145" s="261"/>
    </row>
    <row r="146" spans="1:6" ht="51">
      <c r="A146" s="255" t="s">
        <v>957</v>
      </c>
      <c r="B146" s="256" t="s">
        <v>1039</v>
      </c>
      <c r="E146" s="869"/>
      <c r="F146" s="261"/>
    </row>
    <row r="147" spans="1:6">
      <c r="A147" s="255"/>
      <c r="B147" s="256" t="s">
        <v>998</v>
      </c>
      <c r="C147" s="257" t="s">
        <v>375</v>
      </c>
      <c r="D147" s="258">
        <v>21</v>
      </c>
      <c r="E147" s="869">
        <v>0</v>
      </c>
      <c r="F147" s="261">
        <f>D147*E147</f>
        <v>0</v>
      </c>
    </row>
    <row r="148" spans="1:6" ht="19.5" customHeight="1">
      <c r="A148" s="255"/>
      <c r="B148" s="256"/>
      <c r="E148" s="869"/>
      <c r="F148" s="261"/>
    </row>
    <row r="149" spans="1:6" ht="76.5">
      <c r="A149" s="255" t="s">
        <v>957</v>
      </c>
      <c r="B149" s="256" t="s">
        <v>1040</v>
      </c>
      <c r="E149" s="869"/>
      <c r="F149" s="261"/>
    </row>
    <row r="150" spans="1:6">
      <c r="A150" s="255"/>
      <c r="B150" s="256" t="s">
        <v>998</v>
      </c>
      <c r="C150" s="257" t="s">
        <v>375</v>
      </c>
      <c r="D150" s="258">
        <v>7</v>
      </c>
      <c r="E150" s="869">
        <v>0</v>
      </c>
      <c r="F150" s="261">
        <f>D150*E150</f>
        <v>0</v>
      </c>
    </row>
    <row r="151" spans="1:6">
      <c r="A151" s="255"/>
      <c r="B151" s="256"/>
      <c r="E151" s="869"/>
      <c r="F151" s="261"/>
    </row>
    <row r="152" spans="1:6" ht="76.5">
      <c r="A152" s="255" t="s">
        <v>957</v>
      </c>
      <c r="B152" s="256" t="s">
        <v>1041</v>
      </c>
      <c r="E152" s="869"/>
      <c r="F152" s="261"/>
    </row>
    <row r="153" spans="1:6">
      <c r="A153" s="255"/>
      <c r="B153" s="256" t="s">
        <v>998</v>
      </c>
      <c r="C153" s="257" t="s">
        <v>375</v>
      </c>
      <c r="D153" s="258">
        <v>1</v>
      </c>
      <c r="E153" s="869">
        <v>0</v>
      </c>
      <c r="F153" s="261">
        <f>D153*E153</f>
        <v>0</v>
      </c>
    </row>
    <row r="154" spans="1:6">
      <c r="A154" s="255"/>
      <c r="B154" s="256"/>
      <c r="E154" s="869"/>
      <c r="F154" s="261"/>
    </row>
    <row r="155" spans="1:6" ht="76.5">
      <c r="A155" s="255" t="s">
        <v>957</v>
      </c>
      <c r="B155" s="256" t="s">
        <v>1042</v>
      </c>
      <c r="E155" s="869"/>
      <c r="F155" s="261"/>
    </row>
    <row r="156" spans="1:6">
      <c r="A156" s="255"/>
      <c r="B156" s="256" t="s">
        <v>998</v>
      </c>
      <c r="C156" s="257" t="s">
        <v>375</v>
      </c>
      <c r="D156" s="258">
        <v>4</v>
      </c>
      <c r="E156" s="869">
        <v>0</v>
      </c>
      <c r="F156" s="261">
        <f>D156*E156</f>
        <v>0</v>
      </c>
    </row>
    <row r="157" spans="1:6">
      <c r="A157" s="255"/>
      <c r="B157" s="256"/>
      <c r="E157" s="869"/>
      <c r="F157" s="261"/>
    </row>
    <row r="158" spans="1:6" ht="63.75">
      <c r="A158" s="255" t="s">
        <v>957</v>
      </c>
      <c r="B158" s="256" t="s">
        <v>1043</v>
      </c>
      <c r="E158" s="869"/>
      <c r="F158" s="261"/>
    </row>
    <row r="159" spans="1:6">
      <c r="A159" s="255"/>
      <c r="B159" s="256" t="s">
        <v>998</v>
      </c>
      <c r="C159" s="257" t="s">
        <v>375</v>
      </c>
      <c r="D159" s="258">
        <v>2</v>
      </c>
      <c r="E159" s="869">
        <v>0</v>
      </c>
      <c r="F159" s="261">
        <f>D159*E159</f>
        <v>0</v>
      </c>
    </row>
    <row r="160" spans="1:6">
      <c r="A160" s="255"/>
      <c r="B160" s="256"/>
      <c r="E160" s="869"/>
      <c r="F160" s="261"/>
    </row>
    <row r="161" spans="1:6">
      <c r="A161" s="316" t="s">
        <v>1044</v>
      </c>
      <c r="B161" s="311" t="s">
        <v>1045</v>
      </c>
      <c r="C161" s="324"/>
      <c r="E161" s="869"/>
      <c r="F161" s="317"/>
    </row>
    <row r="162" spans="1:6">
      <c r="A162" s="255"/>
      <c r="B162" s="256"/>
      <c r="E162" s="869"/>
      <c r="F162" s="261"/>
    </row>
    <row r="163" spans="1:6" ht="51">
      <c r="A163" s="255" t="s">
        <v>957</v>
      </c>
      <c r="B163" s="256" t="s">
        <v>1046</v>
      </c>
      <c r="E163" s="869"/>
      <c r="F163" s="261"/>
    </row>
    <row r="164" spans="1:6">
      <c r="A164" s="255"/>
      <c r="B164" s="256" t="s">
        <v>998</v>
      </c>
      <c r="C164" s="257" t="s">
        <v>375</v>
      </c>
      <c r="D164" s="258">
        <v>2</v>
      </c>
      <c r="E164" s="869">
        <v>0</v>
      </c>
      <c r="F164" s="261">
        <f>D164*E164</f>
        <v>0</v>
      </c>
    </row>
    <row r="165" spans="1:6">
      <c r="A165" s="255"/>
      <c r="B165" s="256"/>
      <c r="E165" s="869"/>
      <c r="F165" s="261"/>
    </row>
    <row r="166" spans="1:6" ht="38.25">
      <c r="A166" s="255" t="s">
        <v>957</v>
      </c>
      <c r="B166" s="256" t="s">
        <v>1047</v>
      </c>
      <c r="E166" s="872"/>
      <c r="F166" s="261"/>
    </row>
    <row r="167" spans="1:6">
      <c r="A167" s="255"/>
      <c r="B167" s="256" t="s">
        <v>998</v>
      </c>
      <c r="C167" s="257" t="s">
        <v>375</v>
      </c>
      <c r="D167" s="258">
        <v>18</v>
      </c>
      <c r="E167" s="869">
        <v>0</v>
      </c>
      <c r="F167" s="261">
        <f>D167*E167</f>
        <v>0</v>
      </c>
    </row>
    <row r="168" spans="1:6">
      <c r="A168" s="255"/>
      <c r="B168" s="256"/>
      <c r="E168" s="869"/>
      <c r="F168" s="261"/>
    </row>
    <row r="169" spans="1:6" ht="63.75">
      <c r="A169" s="255" t="s">
        <v>957</v>
      </c>
      <c r="B169" s="256" t="s">
        <v>1048</v>
      </c>
      <c r="E169" s="869"/>
      <c r="F169" s="261"/>
    </row>
    <row r="170" spans="1:6">
      <c r="A170" s="255"/>
      <c r="B170" s="256" t="s">
        <v>998</v>
      </c>
      <c r="C170" s="257" t="s">
        <v>375</v>
      </c>
      <c r="D170" s="258">
        <v>21</v>
      </c>
      <c r="E170" s="869">
        <v>0</v>
      </c>
      <c r="F170" s="261">
        <f>D170*E170</f>
        <v>0</v>
      </c>
    </row>
    <row r="171" spans="1:6">
      <c r="A171" s="255"/>
      <c r="B171" s="256"/>
      <c r="E171" s="869"/>
      <c r="F171" s="261"/>
    </row>
    <row r="172" spans="1:6" ht="76.5">
      <c r="A172" s="255" t="s">
        <v>957</v>
      </c>
      <c r="B172" s="256" t="s">
        <v>1049</v>
      </c>
      <c r="E172" s="869"/>
      <c r="F172" s="261"/>
    </row>
    <row r="173" spans="1:6">
      <c r="A173" s="255"/>
      <c r="B173" s="256" t="s">
        <v>998</v>
      </c>
      <c r="C173" s="257" t="s">
        <v>375</v>
      </c>
      <c r="D173" s="258">
        <v>19</v>
      </c>
      <c r="E173" s="869">
        <v>0</v>
      </c>
      <c r="F173" s="261">
        <f>D173*E173</f>
        <v>0</v>
      </c>
    </row>
    <row r="174" spans="1:6">
      <c r="A174" s="255"/>
      <c r="B174" s="256"/>
      <c r="E174" s="869"/>
      <c r="F174" s="261"/>
    </row>
    <row r="175" spans="1:6" ht="63.75">
      <c r="A175" s="255" t="s">
        <v>957</v>
      </c>
      <c r="B175" s="256" t="s">
        <v>1050</v>
      </c>
      <c r="E175" s="869"/>
      <c r="F175" s="261"/>
    </row>
    <row r="176" spans="1:6">
      <c r="A176" s="255"/>
      <c r="B176" s="256" t="s">
        <v>998</v>
      </c>
      <c r="C176" s="257" t="s">
        <v>375</v>
      </c>
      <c r="D176" s="258">
        <v>7</v>
      </c>
      <c r="E176" s="869">
        <v>0</v>
      </c>
      <c r="F176" s="261">
        <f>D176*E176</f>
        <v>0</v>
      </c>
    </row>
    <row r="177" spans="1:6">
      <c r="A177" s="255"/>
      <c r="B177" s="256"/>
      <c r="E177" s="869"/>
      <c r="F177" s="261"/>
    </row>
    <row r="178" spans="1:6" ht="38.25">
      <c r="A178" s="255" t="s">
        <v>957</v>
      </c>
      <c r="B178" s="256" t="s">
        <v>1051</v>
      </c>
      <c r="E178" s="869"/>
      <c r="F178" s="261"/>
    </row>
    <row r="179" spans="1:6">
      <c r="A179" s="255"/>
      <c r="B179" s="256" t="s">
        <v>998</v>
      </c>
      <c r="C179" s="257" t="s">
        <v>375</v>
      </c>
      <c r="D179" s="258">
        <v>2</v>
      </c>
      <c r="E179" s="869">
        <v>0</v>
      </c>
      <c r="F179" s="261">
        <f>D179*E179</f>
        <v>0</v>
      </c>
    </row>
    <row r="180" spans="1:6">
      <c r="A180" s="255"/>
      <c r="B180" s="256"/>
      <c r="E180" s="869"/>
      <c r="F180" s="261"/>
    </row>
    <row r="181" spans="1:6">
      <c r="A181" s="316" t="s">
        <v>1052</v>
      </c>
      <c r="B181" s="311" t="s">
        <v>1053</v>
      </c>
      <c r="C181" s="324"/>
      <c r="E181" s="869"/>
      <c r="F181" s="317"/>
    </row>
    <row r="182" spans="1:6">
      <c r="A182" s="316"/>
      <c r="B182" s="311"/>
      <c r="C182" s="324"/>
      <c r="E182" s="869"/>
      <c r="F182" s="317"/>
    </row>
    <row r="183" spans="1:6" ht="51">
      <c r="A183" s="255" t="s">
        <v>957</v>
      </c>
      <c r="B183" s="256" t="s">
        <v>1054</v>
      </c>
      <c r="E183" s="872"/>
      <c r="F183" s="261"/>
    </row>
    <row r="184" spans="1:6">
      <c r="A184" s="255"/>
      <c r="B184" s="256" t="s">
        <v>998</v>
      </c>
      <c r="C184" s="257" t="s">
        <v>375</v>
      </c>
      <c r="D184" s="258">
        <v>36</v>
      </c>
      <c r="E184" s="869">
        <v>0</v>
      </c>
      <c r="F184" s="261">
        <f>D184*E184</f>
        <v>0</v>
      </c>
    </row>
    <row r="185" spans="1:6">
      <c r="A185" s="255"/>
      <c r="B185" s="256"/>
      <c r="E185" s="869"/>
      <c r="F185" s="261"/>
    </row>
    <row r="186" spans="1:6" ht="51">
      <c r="A186" s="255" t="s">
        <v>957</v>
      </c>
      <c r="B186" s="256" t="s">
        <v>1055</v>
      </c>
      <c r="E186" s="872"/>
      <c r="F186" s="261"/>
    </row>
    <row r="187" spans="1:6">
      <c r="A187" s="255"/>
      <c r="B187" s="256" t="s">
        <v>998</v>
      </c>
      <c r="C187" s="257" t="s">
        <v>375</v>
      </c>
      <c r="D187" s="258">
        <v>4</v>
      </c>
      <c r="E187" s="869">
        <v>0</v>
      </c>
      <c r="F187" s="261">
        <f>D187*E187</f>
        <v>0</v>
      </c>
    </row>
    <row r="188" spans="1:6">
      <c r="A188" s="255"/>
      <c r="B188" s="256"/>
      <c r="E188" s="869"/>
      <c r="F188" s="261"/>
    </row>
    <row r="189" spans="1:6" ht="76.5">
      <c r="A189" s="255" t="s">
        <v>957</v>
      </c>
      <c r="B189" s="256" t="s">
        <v>1056</v>
      </c>
      <c r="E189" s="869"/>
      <c r="F189" s="261"/>
    </row>
    <row r="190" spans="1:6">
      <c r="A190" s="255"/>
      <c r="B190" s="256" t="s">
        <v>998</v>
      </c>
      <c r="C190" s="257" t="s">
        <v>375</v>
      </c>
      <c r="D190" s="258">
        <v>1</v>
      </c>
      <c r="E190" s="869">
        <v>0</v>
      </c>
      <c r="F190" s="261">
        <f>D190*E190</f>
        <v>0</v>
      </c>
    </row>
    <row r="191" spans="1:6">
      <c r="A191" s="316"/>
      <c r="B191" s="311"/>
      <c r="C191" s="324"/>
      <c r="E191" s="869"/>
      <c r="F191" s="317"/>
    </row>
    <row r="192" spans="1:6">
      <c r="A192" s="316" t="s">
        <v>1057</v>
      </c>
      <c r="B192" s="311" t="s">
        <v>1058</v>
      </c>
      <c r="C192" s="324"/>
      <c r="E192" s="869"/>
      <c r="F192" s="317"/>
    </row>
    <row r="193" spans="1:6">
      <c r="A193" s="316"/>
      <c r="B193" s="311"/>
      <c r="C193" s="324"/>
      <c r="E193" s="869"/>
      <c r="F193" s="317"/>
    </row>
    <row r="194" spans="1:6" ht="25.5">
      <c r="A194" s="255" t="s">
        <v>957</v>
      </c>
      <c r="B194" s="256" t="s">
        <v>1059</v>
      </c>
      <c r="E194" s="872"/>
      <c r="F194" s="261"/>
    </row>
    <row r="195" spans="1:6">
      <c r="A195" s="255"/>
      <c r="B195" s="256" t="s">
        <v>998</v>
      </c>
      <c r="C195" s="257" t="s">
        <v>963</v>
      </c>
      <c r="D195" s="258">
        <v>257</v>
      </c>
      <c r="E195" s="869">
        <v>0</v>
      </c>
      <c r="F195" s="261">
        <f>D195*E195</f>
        <v>0</v>
      </c>
    </row>
    <row r="196" spans="1:6">
      <c r="A196" s="316"/>
      <c r="B196" s="311"/>
      <c r="C196" s="324"/>
      <c r="E196" s="869"/>
      <c r="F196" s="317"/>
    </row>
    <row r="197" spans="1:6" ht="25.5">
      <c r="A197" s="255" t="s">
        <v>957</v>
      </c>
      <c r="B197" s="256" t="s">
        <v>1060</v>
      </c>
      <c r="E197" s="872"/>
      <c r="F197" s="261"/>
    </row>
    <row r="198" spans="1:6">
      <c r="A198" s="255"/>
      <c r="B198" s="256" t="s">
        <v>998</v>
      </c>
      <c r="C198" s="257" t="s">
        <v>963</v>
      </c>
      <c r="D198" s="258">
        <v>257</v>
      </c>
      <c r="E198" s="869">
        <v>0</v>
      </c>
      <c r="F198" s="261">
        <f>D198*E198</f>
        <v>0</v>
      </c>
    </row>
    <row r="199" spans="1:6">
      <c r="A199" s="255"/>
      <c r="B199" s="256"/>
      <c r="E199" s="869"/>
      <c r="F199" s="261"/>
    </row>
    <row r="200" spans="1:6" ht="25.5">
      <c r="A200" s="255" t="s">
        <v>957</v>
      </c>
      <c r="B200" s="256" t="s">
        <v>1061</v>
      </c>
      <c r="E200" s="872"/>
      <c r="F200" s="261"/>
    </row>
    <row r="201" spans="1:6">
      <c r="A201" s="255"/>
      <c r="B201" s="256" t="s">
        <v>998</v>
      </c>
      <c r="C201" s="257" t="s">
        <v>375</v>
      </c>
      <c r="D201" s="258">
        <v>8</v>
      </c>
      <c r="E201" s="869">
        <v>0</v>
      </c>
      <c r="F201" s="261">
        <f>D201*E201</f>
        <v>0</v>
      </c>
    </row>
    <row r="202" spans="1:6">
      <c r="A202" s="255"/>
      <c r="B202" s="256"/>
      <c r="E202" s="869"/>
      <c r="F202" s="261"/>
    </row>
    <row r="203" spans="1:6" ht="25.5">
      <c r="A203" s="255" t="s">
        <v>957</v>
      </c>
      <c r="B203" s="256" t="s">
        <v>1062</v>
      </c>
      <c r="E203" s="872"/>
      <c r="F203" s="261"/>
    </row>
    <row r="204" spans="1:6">
      <c r="A204" s="255"/>
      <c r="B204" s="256" t="s">
        <v>998</v>
      </c>
      <c r="C204" s="257" t="s">
        <v>375</v>
      </c>
      <c r="D204" s="258">
        <v>1</v>
      </c>
      <c r="E204" s="869">
        <v>0</v>
      </c>
      <c r="F204" s="261">
        <f>D204*E204</f>
        <v>0</v>
      </c>
    </row>
    <row r="205" spans="1:6">
      <c r="A205" s="255"/>
      <c r="B205" s="256"/>
      <c r="E205" s="869"/>
      <c r="F205" s="261"/>
    </row>
    <row r="206" spans="1:6" ht="25.5">
      <c r="A206" s="255" t="s">
        <v>957</v>
      </c>
      <c r="B206" s="256" t="s">
        <v>1063</v>
      </c>
      <c r="E206" s="872"/>
      <c r="F206" s="261"/>
    </row>
    <row r="207" spans="1:6">
      <c r="A207" s="255"/>
      <c r="B207" s="256" t="s">
        <v>998</v>
      </c>
      <c r="C207" s="257" t="s">
        <v>375</v>
      </c>
      <c r="D207" s="258">
        <v>1</v>
      </c>
      <c r="E207" s="869">
        <v>0</v>
      </c>
      <c r="F207" s="261">
        <f>D207*E207</f>
        <v>0</v>
      </c>
    </row>
    <row r="208" spans="1:6">
      <c r="A208" s="255"/>
      <c r="B208" s="256"/>
      <c r="E208" s="869"/>
      <c r="F208" s="261"/>
    </row>
    <row r="209" spans="1:6" ht="49.5" customHeight="1">
      <c r="A209" s="255" t="s">
        <v>957</v>
      </c>
      <c r="B209" s="256" t="s">
        <v>1064</v>
      </c>
      <c r="E209" s="872"/>
      <c r="F209" s="261"/>
    </row>
    <row r="210" spans="1:6">
      <c r="A210" s="255"/>
      <c r="B210" s="256" t="s">
        <v>998</v>
      </c>
      <c r="C210" s="257" t="s">
        <v>375</v>
      </c>
      <c r="D210" s="258">
        <v>1</v>
      </c>
      <c r="E210" s="869">
        <v>0</v>
      </c>
      <c r="F210" s="261">
        <f>D210*E210</f>
        <v>0</v>
      </c>
    </row>
    <row r="211" spans="1:6">
      <c r="A211" s="255"/>
      <c r="B211" s="256"/>
      <c r="E211" s="869"/>
      <c r="F211" s="261"/>
    </row>
    <row r="212" spans="1:6" ht="38.25">
      <c r="A212" s="255" t="s">
        <v>957</v>
      </c>
      <c r="B212" s="256" t="s">
        <v>1065</v>
      </c>
      <c r="E212" s="869"/>
      <c r="F212" s="261"/>
    </row>
    <row r="213" spans="1:6">
      <c r="A213" s="255"/>
      <c r="B213" s="256" t="s">
        <v>998</v>
      </c>
      <c r="C213" s="257" t="s">
        <v>375</v>
      </c>
      <c r="D213" s="258">
        <v>1</v>
      </c>
      <c r="E213" s="869">
        <v>0</v>
      </c>
      <c r="F213" s="261">
        <f>D213*E213</f>
        <v>0</v>
      </c>
    </row>
    <row r="214" spans="1:6">
      <c r="A214" s="255"/>
      <c r="B214" s="256"/>
      <c r="E214" s="869"/>
      <c r="F214" s="261"/>
    </row>
    <row r="215" spans="1:6" ht="25.5">
      <c r="A215" s="255" t="s">
        <v>957</v>
      </c>
      <c r="B215" s="256" t="s">
        <v>1066</v>
      </c>
      <c r="E215" s="869"/>
      <c r="F215" s="261"/>
    </row>
    <row r="216" spans="1:6">
      <c r="A216" s="255"/>
      <c r="B216" s="256" t="s">
        <v>998</v>
      </c>
      <c r="C216" s="257" t="s">
        <v>375</v>
      </c>
      <c r="D216" s="258">
        <v>1</v>
      </c>
      <c r="E216" s="869">
        <v>0</v>
      </c>
      <c r="F216" s="261">
        <f>D216*E216</f>
        <v>0</v>
      </c>
    </row>
    <row r="217" spans="1:6">
      <c r="A217" s="255"/>
      <c r="B217" s="325"/>
      <c r="E217" s="869"/>
      <c r="F217" s="261"/>
    </row>
    <row r="218" spans="1:6">
      <c r="A218" s="316" t="s">
        <v>1067</v>
      </c>
      <c r="B218" s="311" t="s">
        <v>1068</v>
      </c>
      <c r="C218" s="324"/>
      <c r="E218" s="869"/>
      <c r="F218" s="317"/>
    </row>
    <row r="219" spans="1:6">
      <c r="A219" s="316"/>
      <c r="B219" s="311"/>
      <c r="C219" s="324"/>
      <c r="E219" s="869"/>
      <c r="F219" s="317"/>
    </row>
    <row r="220" spans="1:6">
      <c r="A220" s="326" t="s">
        <v>1069</v>
      </c>
      <c r="B220" s="327" t="s">
        <v>1070</v>
      </c>
      <c r="C220" s="324"/>
      <c r="E220" s="869"/>
      <c r="F220" s="317"/>
    </row>
    <row r="221" spans="1:6">
      <c r="A221" s="316"/>
      <c r="B221" s="311"/>
      <c r="C221" s="324"/>
      <c r="E221" s="869"/>
      <c r="F221" s="317"/>
    </row>
    <row r="222" spans="1:6" ht="63.75">
      <c r="A222" s="255" t="s">
        <v>957</v>
      </c>
      <c r="B222" s="325" t="s">
        <v>1071</v>
      </c>
      <c r="E222" s="869"/>
      <c r="F222" s="261"/>
    </row>
    <row r="223" spans="1:6">
      <c r="A223" s="255"/>
      <c r="B223" s="256" t="s">
        <v>958</v>
      </c>
      <c r="C223" s="257" t="s">
        <v>135</v>
      </c>
      <c r="D223" s="258">
        <v>1</v>
      </c>
      <c r="E223" s="869">
        <v>0</v>
      </c>
      <c r="F223" s="261">
        <f>D223*E223</f>
        <v>0</v>
      </c>
    </row>
    <row r="224" spans="1:6">
      <c r="A224" s="316"/>
      <c r="B224" s="311"/>
      <c r="C224" s="324"/>
      <c r="E224" s="869"/>
      <c r="F224" s="317"/>
    </row>
    <row r="225" spans="1:6" ht="25.5">
      <c r="A225" s="255" t="s">
        <v>957</v>
      </c>
      <c r="B225" s="325" t="s">
        <v>1072</v>
      </c>
      <c r="E225" s="869"/>
      <c r="F225" s="261"/>
    </row>
    <row r="226" spans="1:6">
      <c r="A226" s="255"/>
      <c r="B226" s="256" t="s">
        <v>958</v>
      </c>
      <c r="C226" s="257" t="s">
        <v>135</v>
      </c>
      <c r="D226" s="258">
        <v>4</v>
      </c>
      <c r="E226" s="869">
        <v>0</v>
      </c>
      <c r="F226" s="261">
        <f>D226*E226</f>
        <v>0</v>
      </c>
    </row>
    <row r="227" spans="1:6">
      <c r="A227" s="316"/>
      <c r="B227" s="311"/>
      <c r="C227" s="324"/>
      <c r="E227" s="869"/>
      <c r="F227" s="317"/>
    </row>
    <row r="228" spans="1:6" ht="54" customHeight="1">
      <c r="A228" s="255" t="s">
        <v>957</v>
      </c>
      <c r="B228" s="325" t="s">
        <v>1073</v>
      </c>
      <c r="E228" s="869"/>
      <c r="F228" s="261"/>
    </row>
    <row r="229" spans="1:6">
      <c r="A229" s="255"/>
      <c r="B229" s="256" t="s">
        <v>958</v>
      </c>
      <c r="C229" s="257" t="s">
        <v>135</v>
      </c>
      <c r="D229" s="258">
        <v>1</v>
      </c>
      <c r="E229" s="869">
        <v>0</v>
      </c>
      <c r="F229" s="261">
        <f>D229*E229</f>
        <v>0</v>
      </c>
    </row>
    <row r="230" spans="1:6">
      <c r="A230" s="316"/>
      <c r="B230" s="311"/>
      <c r="C230" s="324"/>
      <c r="E230" s="869"/>
      <c r="F230" s="317"/>
    </row>
    <row r="231" spans="1:6" ht="25.5">
      <c r="A231" s="255" t="s">
        <v>957</v>
      </c>
      <c r="B231" s="325" t="s">
        <v>1074</v>
      </c>
      <c r="E231" s="869"/>
      <c r="F231" s="261"/>
    </row>
    <row r="232" spans="1:6">
      <c r="A232" s="255"/>
      <c r="B232" s="256" t="s">
        <v>1031</v>
      </c>
      <c r="C232" s="257" t="s">
        <v>963</v>
      </c>
      <c r="D232" s="258">
        <v>1.5</v>
      </c>
      <c r="E232" s="869">
        <v>0</v>
      </c>
      <c r="F232" s="261">
        <f>D232*E232</f>
        <v>0</v>
      </c>
    </row>
    <row r="233" spans="1:6">
      <c r="A233" s="316"/>
      <c r="B233" s="311"/>
      <c r="C233" s="324"/>
      <c r="E233" s="869"/>
      <c r="F233" s="317"/>
    </row>
    <row r="234" spans="1:6" ht="25.5">
      <c r="A234" s="255" t="s">
        <v>957</v>
      </c>
      <c r="B234" s="325" t="s">
        <v>1075</v>
      </c>
      <c r="E234" s="869"/>
      <c r="F234" s="261"/>
    </row>
    <row r="235" spans="1:6">
      <c r="A235" s="255"/>
      <c r="B235" s="256" t="s">
        <v>1031</v>
      </c>
      <c r="C235" s="257" t="s">
        <v>963</v>
      </c>
      <c r="D235" s="258">
        <v>2.5</v>
      </c>
      <c r="E235" s="869">
        <v>0</v>
      </c>
      <c r="F235" s="261">
        <f>D235*E235</f>
        <v>0</v>
      </c>
    </row>
    <row r="236" spans="1:6">
      <c r="A236" s="316"/>
      <c r="B236" s="311"/>
      <c r="C236" s="324"/>
      <c r="E236" s="869"/>
      <c r="F236" s="317"/>
    </row>
    <row r="237" spans="1:6" ht="25.5">
      <c r="A237" s="255" t="s">
        <v>957</v>
      </c>
      <c r="B237" s="325" t="s">
        <v>1076</v>
      </c>
      <c r="E237" s="869"/>
      <c r="F237" s="261"/>
    </row>
    <row r="238" spans="1:6">
      <c r="A238" s="255"/>
      <c r="B238" s="256" t="s">
        <v>1031</v>
      </c>
      <c r="C238" s="257" t="s">
        <v>963</v>
      </c>
      <c r="D238" s="258">
        <v>1.5</v>
      </c>
      <c r="E238" s="869">
        <v>0</v>
      </c>
      <c r="F238" s="261">
        <f>D238*E238</f>
        <v>0</v>
      </c>
    </row>
    <row r="239" spans="1:6">
      <c r="A239" s="316"/>
      <c r="B239" s="311" t="s">
        <v>970</v>
      </c>
      <c r="C239" s="324"/>
      <c r="E239" s="869"/>
      <c r="F239" s="317"/>
    </row>
    <row r="240" spans="1:6" ht="38.25">
      <c r="A240" s="255" t="s">
        <v>957</v>
      </c>
      <c r="B240" s="325" t="s">
        <v>1077</v>
      </c>
      <c r="E240" s="869"/>
      <c r="F240" s="261"/>
    </row>
    <row r="241" spans="1:6">
      <c r="A241" s="255"/>
      <c r="B241" s="256" t="s">
        <v>983</v>
      </c>
      <c r="C241" s="257" t="s">
        <v>135</v>
      </c>
      <c r="D241" s="258">
        <v>1</v>
      </c>
      <c r="E241" s="869">
        <v>0</v>
      </c>
      <c r="F241" s="261">
        <f>D241*E241</f>
        <v>0</v>
      </c>
    </row>
    <row r="242" spans="1:6">
      <c r="A242" s="316"/>
      <c r="B242" s="311"/>
      <c r="C242" s="324"/>
      <c r="E242" s="869"/>
      <c r="F242" s="317"/>
    </row>
    <row r="243" spans="1:6" ht="25.5">
      <c r="A243" s="255" t="s">
        <v>957</v>
      </c>
      <c r="B243" s="325" t="s">
        <v>1078</v>
      </c>
      <c r="E243" s="869"/>
      <c r="F243" s="261"/>
    </row>
    <row r="244" spans="1:6">
      <c r="A244" s="255"/>
      <c r="B244" s="256" t="s">
        <v>983</v>
      </c>
      <c r="C244" s="257" t="s">
        <v>135</v>
      </c>
      <c r="D244" s="258">
        <v>1</v>
      </c>
      <c r="E244" s="869">
        <v>0</v>
      </c>
      <c r="F244" s="261">
        <f>D244*E244</f>
        <v>0</v>
      </c>
    </row>
    <row r="245" spans="1:6">
      <c r="A245" s="316"/>
      <c r="B245" s="311"/>
      <c r="C245" s="324"/>
      <c r="E245" s="869"/>
      <c r="F245" s="317"/>
    </row>
    <row r="246" spans="1:6" ht="63.75">
      <c r="A246" s="255" t="s">
        <v>957</v>
      </c>
      <c r="B246" s="325" t="s">
        <v>1079</v>
      </c>
      <c r="E246" s="869"/>
      <c r="F246" s="261"/>
    </row>
    <row r="247" spans="1:6">
      <c r="A247" s="255"/>
      <c r="B247" s="256" t="s">
        <v>983</v>
      </c>
      <c r="C247" s="257" t="s">
        <v>135</v>
      </c>
      <c r="D247" s="258">
        <v>1</v>
      </c>
      <c r="E247" s="869">
        <v>0</v>
      </c>
      <c r="F247" s="261">
        <f>D247*E247</f>
        <v>0</v>
      </c>
    </row>
    <row r="248" spans="1:6">
      <c r="A248" s="316"/>
      <c r="B248" s="311"/>
      <c r="C248" s="324"/>
      <c r="E248" s="869"/>
      <c r="F248" s="317"/>
    </row>
    <row r="249" spans="1:6" ht="25.5">
      <c r="A249" s="255" t="s">
        <v>957</v>
      </c>
      <c r="B249" s="325" t="s">
        <v>1080</v>
      </c>
      <c r="E249" s="869"/>
      <c r="F249" s="261"/>
    </row>
    <row r="250" spans="1:6">
      <c r="A250" s="255"/>
      <c r="B250" s="256" t="s">
        <v>983</v>
      </c>
      <c r="C250" s="257" t="s">
        <v>135</v>
      </c>
      <c r="D250" s="258">
        <v>1</v>
      </c>
      <c r="E250" s="869">
        <v>0</v>
      </c>
      <c r="F250" s="261">
        <f>D250*E250</f>
        <v>0</v>
      </c>
    </row>
    <row r="251" spans="1:6">
      <c r="A251" s="255"/>
      <c r="B251" s="256"/>
      <c r="E251" s="869"/>
      <c r="F251" s="261"/>
    </row>
    <row r="252" spans="1:6">
      <c r="A252" s="326" t="s">
        <v>1081</v>
      </c>
      <c r="B252" s="327" t="s">
        <v>1082</v>
      </c>
      <c r="C252" s="321"/>
      <c r="D252" s="322"/>
      <c r="E252" s="871"/>
      <c r="F252" s="323"/>
    </row>
    <row r="253" spans="1:6">
      <c r="A253" s="255"/>
      <c r="B253" s="325"/>
      <c r="E253" s="869"/>
      <c r="F253" s="261"/>
    </row>
    <row r="254" spans="1:6" ht="51">
      <c r="A254" s="255" t="s">
        <v>957</v>
      </c>
      <c r="B254" s="325" t="s">
        <v>1083</v>
      </c>
      <c r="E254" s="869"/>
      <c r="F254" s="261"/>
    </row>
    <row r="255" spans="1:6">
      <c r="A255" s="255"/>
      <c r="B255" s="256" t="s">
        <v>958</v>
      </c>
      <c r="C255" s="257" t="s">
        <v>135</v>
      </c>
      <c r="D255" s="258">
        <v>1</v>
      </c>
      <c r="E255" s="869">
        <v>0</v>
      </c>
      <c r="F255" s="261">
        <f>D255*E255</f>
        <v>0</v>
      </c>
    </row>
    <row r="256" spans="1:6">
      <c r="A256" s="255"/>
      <c r="B256" s="256"/>
      <c r="E256" s="869"/>
      <c r="F256" s="261"/>
    </row>
    <row r="257" spans="1:6">
      <c r="A257" s="326" t="s">
        <v>1084</v>
      </c>
      <c r="B257" s="327" t="s">
        <v>1085</v>
      </c>
      <c r="C257" s="321"/>
      <c r="D257" s="322"/>
      <c r="E257" s="871"/>
      <c r="F257" s="323"/>
    </row>
    <row r="258" spans="1:6">
      <c r="A258" s="326"/>
      <c r="B258" s="327"/>
      <c r="C258" s="321"/>
      <c r="D258" s="322"/>
      <c r="E258" s="871"/>
      <c r="F258" s="323"/>
    </row>
    <row r="259" spans="1:6" ht="63.75">
      <c r="A259" s="255" t="s">
        <v>957</v>
      </c>
      <c r="B259" s="325" t="s">
        <v>1086</v>
      </c>
      <c r="E259" s="869"/>
      <c r="F259" s="261"/>
    </row>
    <row r="260" spans="1:6">
      <c r="A260" s="255"/>
      <c r="B260" s="256" t="s">
        <v>958</v>
      </c>
      <c r="C260" s="257" t="s">
        <v>135</v>
      </c>
      <c r="D260" s="258">
        <v>1</v>
      </c>
      <c r="E260" s="869">
        <v>0</v>
      </c>
      <c r="F260" s="261">
        <f>D260*E260</f>
        <v>0</v>
      </c>
    </row>
    <row r="261" spans="1:6">
      <c r="A261" s="326"/>
      <c r="B261" s="327"/>
      <c r="C261" s="321"/>
      <c r="D261" s="322"/>
      <c r="E261" s="871"/>
      <c r="F261" s="323"/>
    </row>
    <row r="262" spans="1:6" ht="38.25">
      <c r="A262" s="255" t="s">
        <v>957</v>
      </c>
      <c r="B262" s="256" t="s">
        <v>1087</v>
      </c>
      <c r="E262" s="869"/>
      <c r="F262" s="261"/>
    </row>
    <row r="263" spans="1:6">
      <c r="A263" s="255"/>
      <c r="B263" s="256" t="s">
        <v>958</v>
      </c>
      <c r="C263" s="257" t="s">
        <v>135</v>
      </c>
      <c r="D263" s="258">
        <v>1</v>
      </c>
      <c r="E263" s="869">
        <v>0</v>
      </c>
      <c r="F263" s="261">
        <f>D263*E263</f>
        <v>0</v>
      </c>
    </row>
    <row r="264" spans="1:6">
      <c r="A264" s="255"/>
      <c r="B264" s="256"/>
      <c r="E264" s="869"/>
      <c r="F264" s="261"/>
    </row>
    <row r="265" spans="1:6" ht="38.25">
      <c r="A265" s="255" t="s">
        <v>957</v>
      </c>
      <c r="B265" s="256" t="s">
        <v>1088</v>
      </c>
      <c r="E265" s="869"/>
      <c r="F265" s="261"/>
    </row>
    <row r="266" spans="1:6">
      <c r="A266" s="255"/>
      <c r="B266" s="256" t="s">
        <v>958</v>
      </c>
      <c r="C266" s="257" t="s">
        <v>135</v>
      </c>
      <c r="D266" s="258">
        <v>1</v>
      </c>
      <c r="E266" s="869">
        <v>0</v>
      </c>
      <c r="F266" s="261">
        <f>D266*E266</f>
        <v>0</v>
      </c>
    </row>
    <row r="267" spans="1:6">
      <c r="A267" s="255"/>
      <c r="B267" s="256"/>
      <c r="E267" s="869"/>
      <c r="F267" s="261"/>
    </row>
    <row r="268" spans="1:6" ht="38.25">
      <c r="A268" s="255" t="s">
        <v>957</v>
      </c>
      <c r="B268" s="256" t="s">
        <v>1089</v>
      </c>
      <c r="E268" s="869"/>
      <c r="F268" s="261"/>
    </row>
    <row r="269" spans="1:6">
      <c r="A269" s="255"/>
      <c r="B269" s="256" t="s">
        <v>958</v>
      </c>
      <c r="C269" s="257" t="s">
        <v>135</v>
      </c>
      <c r="D269" s="258">
        <v>1</v>
      </c>
      <c r="E269" s="869">
        <v>0</v>
      </c>
      <c r="F269" s="261">
        <f>D269*E269</f>
        <v>0</v>
      </c>
    </row>
    <row r="270" spans="1:6">
      <c r="A270" s="255"/>
      <c r="B270" s="256"/>
      <c r="E270" s="869"/>
      <c r="F270" s="261"/>
    </row>
    <row r="271" spans="1:6" ht="38.25">
      <c r="A271" s="255" t="s">
        <v>957</v>
      </c>
      <c r="B271" s="256" t="s">
        <v>1090</v>
      </c>
      <c r="D271" s="328"/>
      <c r="E271" s="873"/>
      <c r="F271" s="261"/>
    </row>
    <row r="272" spans="1:6">
      <c r="A272" s="255"/>
      <c r="B272" s="256" t="s">
        <v>958</v>
      </c>
      <c r="C272" s="257" t="s">
        <v>135</v>
      </c>
      <c r="D272" s="258">
        <v>1</v>
      </c>
      <c r="E272" s="869">
        <v>0</v>
      </c>
      <c r="F272" s="261">
        <f>D272*E272</f>
        <v>0</v>
      </c>
    </row>
    <row r="273" spans="1:6">
      <c r="A273" s="255"/>
      <c r="B273" s="256"/>
      <c r="E273" s="869"/>
      <c r="F273" s="261"/>
    </row>
    <row r="274" spans="1:6" ht="38.25">
      <c r="A274" s="255" t="s">
        <v>957</v>
      </c>
      <c r="B274" s="256" t="s">
        <v>1091</v>
      </c>
      <c r="E274" s="869"/>
      <c r="F274" s="261"/>
    </row>
    <row r="275" spans="1:6">
      <c r="A275" s="255"/>
      <c r="B275" s="256" t="s">
        <v>958</v>
      </c>
      <c r="C275" s="257" t="s">
        <v>135</v>
      </c>
      <c r="D275" s="258">
        <v>1</v>
      </c>
      <c r="E275" s="869">
        <v>0</v>
      </c>
      <c r="F275" s="261">
        <f>D275*E275</f>
        <v>0</v>
      </c>
    </row>
    <row r="276" spans="1:6">
      <c r="A276" s="255"/>
      <c r="B276" s="256"/>
      <c r="E276" s="869"/>
      <c r="F276" s="261"/>
    </row>
    <row r="277" spans="1:6" ht="38.25">
      <c r="A277" s="255" t="s">
        <v>957</v>
      </c>
      <c r="B277" s="256" t="s">
        <v>1092</v>
      </c>
      <c r="E277" s="869"/>
      <c r="F277" s="261"/>
    </row>
    <row r="278" spans="1:6">
      <c r="A278" s="255"/>
      <c r="B278" s="256" t="s">
        <v>958</v>
      </c>
      <c r="C278" s="257" t="s">
        <v>135</v>
      </c>
      <c r="D278" s="258">
        <v>1</v>
      </c>
      <c r="E278" s="869">
        <v>0</v>
      </c>
      <c r="F278" s="261">
        <f>D278*E278</f>
        <v>0</v>
      </c>
    </row>
    <row r="279" spans="1:6">
      <c r="A279" s="255"/>
      <c r="B279" s="256"/>
      <c r="E279" s="869"/>
      <c r="F279" s="261"/>
    </row>
    <row r="280" spans="1:6" ht="38.25">
      <c r="A280" s="255" t="s">
        <v>957</v>
      </c>
      <c r="B280" s="256" t="s">
        <v>1093</v>
      </c>
      <c r="E280" s="869"/>
      <c r="F280" s="261"/>
    </row>
    <row r="281" spans="1:6">
      <c r="A281" s="255"/>
      <c r="B281" s="256" t="s">
        <v>958</v>
      </c>
      <c r="C281" s="257" t="s">
        <v>135</v>
      </c>
      <c r="D281" s="258">
        <v>1</v>
      </c>
      <c r="E281" s="869">
        <v>0</v>
      </c>
      <c r="F281" s="261">
        <f>D281*E281</f>
        <v>0</v>
      </c>
    </row>
    <row r="282" spans="1:6">
      <c r="A282" s="255"/>
      <c r="B282" s="256"/>
      <c r="E282" s="869"/>
      <c r="F282" s="261"/>
    </row>
    <row r="283" spans="1:6" ht="38.25">
      <c r="A283" s="255" t="s">
        <v>957</v>
      </c>
      <c r="B283" s="256" t="s">
        <v>1094</v>
      </c>
      <c r="E283" s="869"/>
      <c r="F283" s="261"/>
    </row>
    <row r="284" spans="1:6">
      <c r="A284" s="255"/>
      <c r="B284" s="256" t="s">
        <v>958</v>
      </c>
      <c r="C284" s="257" t="s">
        <v>135</v>
      </c>
      <c r="D284" s="258">
        <v>1</v>
      </c>
      <c r="E284" s="869">
        <v>0</v>
      </c>
      <c r="F284" s="261">
        <f>D284*E284</f>
        <v>0</v>
      </c>
    </row>
    <row r="285" spans="1:6">
      <c r="A285" s="255"/>
      <c r="B285" s="256"/>
      <c r="E285" s="869"/>
      <c r="F285" s="261"/>
    </row>
    <row r="286" spans="1:6" ht="38.25">
      <c r="A286" s="255" t="s">
        <v>957</v>
      </c>
      <c r="B286" s="256" t="s">
        <v>1095</v>
      </c>
      <c r="E286" s="869"/>
      <c r="F286" s="261"/>
    </row>
    <row r="287" spans="1:6">
      <c r="A287" s="255"/>
      <c r="B287" s="256" t="s">
        <v>958</v>
      </c>
      <c r="C287" s="257" t="s">
        <v>135</v>
      </c>
      <c r="D287" s="258">
        <v>2</v>
      </c>
      <c r="E287" s="869">
        <v>0</v>
      </c>
      <c r="F287" s="261">
        <f>D287*E287</f>
        <v>0</v>
      </c>
    </row>
    <row r="288" spans="1:6">
      <c r="A288" s="255"/>
      <c r="B288" s="256"/>
      <c r="E288" s="869"/>
      <c r="F288" s="261"/>
    </row>
    <row r="289" spans="1:6" ht="38.25">
      <c r="A289" s="255" t="s">
        <v>957</v>
      </c>
      <c r="B289" s="256" t="s">
        <v>1096</v>
      </c>
      <c r="E289" s="869"/>
      <c r="F289" s="261"/>
    </row>
    <row r="290" spans="1:6">
      <c r="A290" s="255"/>
      <c r="B290" s="256" t="s">
        <v>958</v>
      </c>
      <c r="C290" s="257" t="s">
        <v>135</v>
      </c>
      <c r="D290" s="258">
        <v>1</v>
      </c>
      <c r="E290" s="869">
        <v>0</v>
      </c>
      <c r="F290" s="261">
        <f>D290*E290</f>
        <v>0</v>
      </c>
    </row>
    <row r="291" spans="1:6">
      <c r="A291" s="255"/>
      <c r="B291" s="256"/>
      <c r="E291" s="869"/>
      <c r="F291" s="261"/>
    </row>
    <row r="292" spans="1:6" ht="38.25">
      <c r="A292" s="255" t="s">
        <v>957</v>
      </c>
      <c r="B292" s="256" t="s">
        <v>1097</v>
      </c>
      <c r="E292" s="869"/>
      <c r="F292" s="261"/>
    </row>
    <row r="293" spans="1:6">
      <c r="A293" s="255"/>
      <c r="B293" s="256" t="s">
        <v>958</v>
      </c>
      <c r="C293" s="257" t="s">
        <v>135</v>
      </c>
      <c r="D293" s="258">
        <v>20</v>
      </c>
      <c r="E293" s="869">
        <v>0</v>
      </c>
      <c r="F293" s="261">
        <f>D293*E293</f>
        <v>0</v>
      </c>
    </row>
    <row r="294" spans="1:6">
      <c r="A294" s="255"/>
      <c r="B294" s="256"/>
      <c r="E294" s="869"/>
      <c r="F294" s="261"/>
    </row>
    <row r="295" spans="1:6" ht="38.25">
      <c r="A295" s="255" t="s">
        <v>957</v>
      </c>
      <c r="B295" s="256" t="s">
        <v>1098</v>
      </c>
      <c r="E295" s="869"/>
      <c r="F295" s="261"/>
    </row>
    <row r="296" spans="1:6">
      <c r="A296" s="255"/>
      <c r="B296" s="256" t="s">
        <v>958</v>
      </c>
      <c r="C296" s="257" t="s">
        <v>135</v>
      </c>
      <c r="D296" s="258">
        <v>57</v>
      </c>
      <c r="E296" s="869">
        <v>0</v>
      </c>
      <c r="F296" s="261">
        <f>D296*E296</f>
        <v>0</v>
      </c>
    </row>
    <row r="297" spans="1:6">
      <c r="A297" s="255"/>
      <c r="B297" s="256"/>
      <c r="E297" s="869"/>
      <c r="F297" s="261"/>
    </row>
    <row r="298" spans="1:6" ht="38.25">
      <c r="A298" s="255" t="s">
        <v>957</v>
      </c>
      <c r="B298" s="256" t="s">
        <v>1099</v>
      </c>
      <c r="E298" s="869"/>
      <c r="F298" s="261"/>
    </row>
    <row r="299" spans="1:6">
      <c r="A299" s="255"/>
      <c r="B299" s="256" t="s">
        <v>958</v>
      </c>
      <c r="C299" s="257" t="s">
        <v>135</v>
      </c>
      <c r="D299" s="258">
        <v>36</v>
      </c>
      <c r="E299" s="869">
        <v>0</v>
      </c>
      <c r="F299" s="261">
        <f>D299*E299</f>
        <v>0</v>
      </c>
    </row>
    <row r="300" spans="1:6">
      <c r="A300" s="255"/>
      <c r="B300" s="256"/>
      <c r="E300" s="869"/>
      <c r="F300" s="261"/>
    </row>
    <row r="301" spans="1:6" ht="38.25">
      <c r="A301" s="255" t="s">
        <v>957</v>
      </c>
      <c r="B301" s="256" t="s">
        <v>1100</v>
      </c>
      <c r="E301" s="869"/>
      <c r="F301" s="261"/>
    </row>
    <row r="302" spans="1:6">
      <c r="A302" s="255"/>
      <c r="B302" s="256" t="s">
        <v>958</v>
      </c>
      <c r="C302" s="257" t="s">
        <v>135</v>
      </c>
      <c r="D302" s="258">
        <v>2</v>
      </c>
      <c r="E302" s="869">
        <v>0</v>
      </c>
      <c r="F302" s="261">
        <f>D302*E302</f>
        <v>0</v>
      </c>
    </row>
    <row r="303" spans="1:6">
      <c r="A303" s="255"/>
      <c r="B303" s="256"/>
      <c r="E303" s="869"/>
      <c r="F303" s="261"/>
    </row>
    <row r="304" spans="1:6" ht="38.25">
      <c r="A304" s="255" t="s">
        <v>957</v>
      </c>
      <c r="B304" s="256" t="s">
        <v>1101</v>
      </c>
      <c r="E304" s="869"/>
      <c r="F304" s="261"/>
    </row>
    <row r="305" spans="1:6">
      <c r="A305" s="255"/>
      <c r="B305" s="256" t="s">
        <v>958</v>
      </c>
      <c r="C305" s="257" t="s">
        <v>135</v>
      </c>
      <c r="D305" s="258">
        <v>1</v>
      </c>
      <c r="E305" s="869">
        <v>0</v>
      </c>
      <c r="F305" s="261">
        <f>D305*E305</f>
        <v>0</v>
      </c>
    </row>
    <row r="306" spans="1:6">
      <c r="A306" s="255"/>
      <c r="B306" s="256"/>
      <c r="E306" s="869"/>
      <c r="F306" s="261"/>
    </row>
    <row r="307" spans="1:6" ht="25.5">
      <c r="A307" s="255" t="s">
        <v>957</v>
      </c>
      <c r="B307" s="256" t="s">
        <v>1102</v>
      </c>
      <c r="E307" s="869"/>
      <c r="F307" s="261"/>
    </row>
    <row r="308" spans="1:6">
      <c r="A308" s="255"/>
      <c r="B308" s="256" t="s">
        <v>958</v>
      </c>
      <c r="C308" s="257" t="s">
        <v>135</v>
      </c>
      <c r="D308" s="258">
        <v>3</v>
      </c>
      <c r="E308" s="869">
        <v>0</v>
      </c>
      <c r="F308" s="261">
        <f>D308*E308</f>
        <v>0</v>
      </c>
    </row>
    <row r="309" spans="1:6">
      <c r="A309" s="255"/>
      <c r="B309" s="256"/>
      <c r="E309" s="869"/>
      <c r="F309" s="261"/>
    </row>
    <row r="310" spans="1:6" ht="38.25">
      <c r="A310" s="255" t="s">
        <v>957</v>
      </c>
      <c r="B310" s="256" t="s">
        <v>1103</v>
      </c>
      <c r="E310" s="869"/>
      <c r="F310" s="261"/>
    </row>
    <row r="311" spans="1:6">
      <c r="A311" s="255"/>
      <c r="B311" s="256" t="s">
        <v>958</v>
      </c>
      <c r="C311" s="257" t="s">
        <v>135</v>
      </c>
      <c r="D311" s="258">
        <v>7</v>
      </c>
      <c r="E311" s="869">
        <v>0</v>
      </c>
      <c r="F311" s="261">
        <f>D311*E311</f>
        <v>0</v>
      </c>
    </row>
    <row r="312" spans="1:6">
      <c r="A312" s="255"/>
      <c r="B312" s="256"/>
      <c r="E312" s="869"/>
      <c r="F312" s="261"/>
    </row>
    <row r="313" spans="1:6" ht="38.25">
      <c r="A313" s="255" t="s">
        <v>957</v>
      </c>
      <c r="B313" s="256" t="s">
        <v>1104</v>
      </c>
      <c r="E313" s="869"/>
      <c r="F313" s="261"/>
    </row>
    <row r="314" spans="1:6">
      <c r="A314" s="255"/>
      <c r="B314" s="256" t="s">
        <v>958</v>
      </c>
      <c r="C314" s="257" t="s">
        <v>135</v>
      </c>
      <c r="D314" s="258">
        <v>4</v>
      </c>
      <c r="E314" s="869">
        <v>0</v>
      </c>
      <c r="F314" s="261">
        <f>D314*E314</f>
        <v>0</v>
      </c>
    </row>
    <row r="315" spans="1:6">
      <c r="A315" s="255"/>
      <c r="B315" s="256"/>
      <c r="E315" s="869"/>
      <c r="F315" s="261"/>
    </row>
    <row r="316" spans="1:6" ht="51">
      <c r="A316" s="255" t="s">
        <v>957</v>
      </c>
      <c r="B316" s="325" t="s">
        <v>1105</v>
      </c>
      <c r="E316" s="869"/>
      <c r="F316" s="261"/>
    </row>
    <row r="317" spans="1:6">
      <c r="A317" s="255"/>
      <c r="B317" s="256" t="s">
        <v>958</v>
      </c>
      <c r="C317" s="257" t="s">
        <v>135</v>
      </c>
      <c r="D317" s="258">
        <v>3</v>
      </c>
      <c r="E317" s="869">
        <v>0</v>
      </c>
      <c r="F317" s="261">
        <f>D317*E317</f>
        <v>0</v>
      </c>
    </row>
    <row r="318" spans="1:6">
      <c r="A318" s="255"/>
      <c r="B318" s="256"/>
      <c r="E318" s="869"/>
      <c r="F318" s="261"/>
    </row>
    <row r="319" spans="1:6" ht="38.25">
      <c r="A319" s="255" t="s">
        <v>957</v>
      </c>
      <c r="B319" s="256" t="s">
        <v>1106</v>
      </c>
      <c r="E319" s="869"/>
      <c r="F319" s="261"/>
    </row>
    <row r="320" spans="1:6">
      <c r="A320" s="255"/>
      <c r="B320" s="256" t="s">
        <v>958</v>
      </c>
      <c r="C320" s="257" t="s">
        <v>135</v>
      </c>
      <c r="D320" s="258">
        <v>1</v>
      </c>
      <c r="E320" s="869">
        <v>0</v>
      </c>
      <c r="F320" s="261">
        <f>D320*E320</f>
        <v>0</v>
      </c>
    </row>
    <row r="321" spans="1:6">
      <c r="A321" s="255"/>
      <c r="B321" s="256"/>
      <c r="E321" s="869"/>
      <c r="F321" s="261"/>
    </row>
    <row r="322" spans="1:6" ht="38.25">
      <c r="A322" s="255" t="s">
        <v>957</v>
      </c>
      <c r="B322" s="256" t="s">
        <v>1107</v>
      </c>
      <c r="E322" s="869"/>
      <c r="F322" s="261"/>
    </row>
    <row r="323" spans="1:6">
      <c r="A323" s="255"/>
      <c r="B323" s="256" t="s">
        <v>958</v>
      </c>
      <c r="C323" s="257" t="s">
        <v>135</v>
      </c>
      <c r="D323" s="258">
        <v>3</v>
      </c>
      <c r="E323" s="869">
        <v>0</v>
      </c>
      <c r="F323" s="261">
        <f>D323*E323</f>
        <v>0</v>
      </c>
    </row>
    <row r="324" spans="1:6">
      <c r="A324" s="255"/>
      <c r="B324" s="256"/>
      <c r="E324" s="869"/>
      <c r="F324" s="261"/>
    </row>
    <row r="325" spans="1:6" ht="25.5">
      <c r="A325" s="255" t="s">
        <v>957</v>
      </c>
      <c r="B325" s="256" t="s">
        <v>1108</v>
      </c>
      <c r="E325" s="869"/>
      <c r="F325" s="261"/>
    </row>
    <row r="326" spans="1:6">
      <c r="A326" s="255"/>
      <c r="B326" s="256" t="s">
        <v>958</v>
      </c>
      <c r="C326" s="257" t="s">
        <v>135</v>
      </c>
      <c r="D326" s="258">
        <v>2</v>
      </c>
      <c r="E326" s="869">
        <v>0</v>
      </c>
      <c r="F326" s="261">
        <f>D326*E326</f>
        <v>0</v>
      </c>
    </row>
    <row r="327" spans="1:6">
      <c r="A327" s="255"/>
      <c r="B327" s="256"/>
      <c r="E327" s="869"/>
      <c r="F327" s="261"/>
    </row>
    <row r="328" spans="1:6" ht="63.75">
      <c r="A328" s="255" t="s">
        <v>957</v>
      </c>
      <c r="B328" s="256" t="s">
        <v>1109</v>
      </c>
      <c r="C328" s="329"/>
      <c r="D328" s="330"/>
      <c r="E328" s="874"/>
      <c r="F328" s="307"/>
    </row>
    <row r="329" spans="1:6">
      <c r="A329" s="319"/>
      <c r="B329" s="256" t="s">
        <v>1110</v>
      </c>
      <c r="C329" s="257" t="s">
        <v>135</v>
      </c>
      <c r="D329" s="258">
        <v>1</v>
      </c>
      <c r="E329" s="869">
        <v>0</v>
      </c>
      <c r="F329" s="261">
        <f>D329*E329</f>
        <v>0</v>
      </c>
    </row>
    <row r="330" spans="1:6">
      <c r="A330" s="319"/>
      <c r="B330" s="256"/>
      <c r="E330" s="869"/>
      <c r="F330" s="261"/>
    </row>
    <row r="331" spans="1:6" ht="38.25">
      <c r="A331" s="255" t="s">
        <v>957</v>
      </c>
      <c r="B331" s="256" t="s">
        <v>1111</v>
      </c>
      <c r="E331" s="869"/>
      <c r="F331" s="261"/>
    </row>
    <row r="332" spans="1:6">
      <c r="A332" s="255"/>
      <c r="B332" s="256" t="s">
        <v>958</v>
      </c>
      <c r="C332" s="257" t="s">
        <v>135</v>
      </c>
      <c r="D332" s="258">
        <v>1</v>
      </c>
      <c r="E332" s="869">
        <v>0</v>
      </c>
      <c r="F332" s="261">
        <f>D332*E332</f>
        <v>0</v>
      </c>
    </row>
    <row r="333" spans="1:6">
      <c r="A333" s="255"/>
      <c r="B333" s="256"/>
      <c r="E333" s="869"/>
      <c r="F333" s="261"/>
    </row>
    <row r="334" spans="1:6" ht="25.5">
      <c r="A334" s="255" t="s">
        <v>957</v>
      </c>
      <c r="B334" s="325" t="s">
        <v>1112</v>
      </c>
      <c r="E334" s="869"/>
      <c r="F334" s="261"/>
    </row>
    <row r="335" spans="1:6">
      <c r="A335" s="255"/>
      <c r="B335" s="256" t="s">
        <v>983</v>
      </c>
      <c r="C335" s="257" t="s">
        <v>135</v>
      </c>
      <c r="D335" s="258">
        <v>1</v>
      </c>
      <c r="E335" s="869">
        <v>0</v>
      </c>
      <c r="F335" s="261">
        <f>D335*E335</f>
        <v>0</v>
      </c>
    </row>
    <row r="336" spans="1:6">
      <c r="A336" s="255"/>
      <c r="B336" s="256"/>
      <c r="E336" s="869"/>
      <c r="F336" s="261"/>
    </row>
    <row r="337" spans="1:6">
      <c r="A337" s="316" t="s">
        <v>1113</v>
      </c>
      <c r="B337" s="311" t="s">
        <v>1114</v>
      </c>
      <c r="C337" s="321"/>
      <c r="D337" s="322"/>
      <c r="E337" s="871"/>
      <c r="F337" s="323"/>
    </row>
    <row r="338" spans="1:6">
      <c r="A338" s="316"/>
      <c r="B338" s="311"/>
      <c r="C338" s="321"/>
      <c r="D338" s="322"/>
      <c r="E338" s="871"/>
      <c r="F338" s="323"/>
    </row>
    <row r="339" spans="1:6" ht="63.75">
      <c r="A339" s="255" t="s">
        <v>957</v>
      </c>
      <c r="B339" s="256" t="s">
        <v>1115</v>
      </c>
      <c r="C339" s="329"/>
      <c r="D339" s="330"/>
      <c r="E339" s="874"/>
      <c r="F339" s="307"/>
    </row>
    <row r="340" spans="1:6">
      <c r="A340" s="319"/>
      <c r="B340" s="256" t="s">
        <v>958</v>
      </c>
      <c r="C340" s="257" t="s">
        <v>135</v>
      </c>
      <c r="D340" s="258">
        <v>1</v>
      </c>
      <c r="E340" s="869">
        <v>0</v>
      </c>
      <c r="F340" s="261">
        <f>D340*E340</f>
        <v>0</v>
      </c>
    </row>
    <row r="341" spans="1:6">
      <c r="A341" s="316"/>
      <c r="B341" s="311"/>
      <c r="C341" s="321"/>
      <c r="D341" s="322"/>
      <c r="E341" s="871"/>
      <c r="F341" s="323"/>
    </row>
    <row r="342" spans="1:6" ht="38.25">
      <c r="A342" s="255" t="s">
        <v>957</v>
      </c>
      <c r="B342" s="256" t="s">
        <v>1116</v>
      </c>
      <c r="C342" s="329"/>
      <c r="D342" s="330"/>
      <c r="E342" s="874"/>
      <c r="F342" s="307"/>
    </row>
    <row r="343" spans="1:6">
      <c r="A343" s="319"/>
      <c r="B343" s="256" t="s">
        <v>958</v>
      </c>
      <c r="C343" s="257" t="s">
        <v>135</v>
      </c>
      <c r="D343" s="258">
        <v>1</v>
      </c>
      <c r="E343" s="869">
        <v>0</v>
      </c>
      <c r="F343" s="261">
        <f>D343*E343</f>
        <v>0</v>
      </c>
    </row>
    <row r="344" spans="1:6">
      <c r="A344" s="316"/>
      <c r="B344" s="311"/>
      <c r="C344" s="321"/>
      <c r="D344" s="322"/>
      <c r="E344" s="871"/>
      <c r="F344" s="323"/>
    </row>
    <row r="345" spans="1:6" ht="38.25">
      <c r="A345" s="255" t="s">
        <v>957</v>
      </c>
      <c r="B345" s="256" t="s">
        <v>1117</v>
      </c>
      <c r="C345" s="329"/>
      <c r="D345" s="330"/>
      <c r="E345" s="874"/>
      <c r="F345" s="307"/>
    </row>
    <row r="346" spans="1:6">
      <c r="A346" s="319"/>
      <c r="B346" s="256" t="s">
        <v>958</v>
      </c>
      <c r="C346" s="257" t="s">
        <v>135</v>
      </c>
      <c r="D346" s="258">
        <v>1</v>
      </c>
      <c r="E346" s="869">
        <v>0</v>
      </c>
      <c r="F346" s="261">
        <f>D346*E346</f>
        <v>0</v>
      </c>
    </row>
    <row r="347" spans="1:6">
      <c r="A347" s="316"/>
      <c r="B347" s="311"/>
      <c r="C347" s="321"/>
      <c r="D347" s="322"/>
      <c r="E347" s="871"/>
      <c r="F347" s="323"/>
    </row>
    <row r="348" spans="1:6" ht="51">
      <c r="A348" s="255" t="s">
        <v>957</v>
      </c>
      <c r="B348" s="256" t="s">
        <v>1118</v>
      </c>
      <c r="E348" s="869"/>
      <c r="F348" s="261"/>
    </row>
    <row r="349" spans="1:6">
      <c r="A349" s="255"/>
      <c r="B349" s="256" t="s">
        <v>958</v>
      </c>
      <c r="C349" s="257" t="s">
        <v>135</v>
      </c>
      <c r="D349" s="258">
        <v>1</v>
      </c>
      <c r="E349" s="869">
        <v>0</v>
      </c>
      <c r="F349" s="261">
        <f>D349*E349</f>
        <v>0</v>
      </c>
    </row>
    <row r="350" spans="1:6">
      <c r="A350" s="316"/>
      <c r="B350" s="311"/>
      <c r="C350" s="321"/>
      <c r="D350" s="322"/>
      <c r="E350" s="871"/>
      <c r="F350" s="323"/>
    </row>
    <row r="351" spans="1:6" ht="38.25">
      <c r="A351" s="255" t="s">
        <v>957</v>
      </c>
      <c r="B351" s="256" t="s">
        <v>1099</v>
      </c>
      <c r="E351" s="869"/>
      <c r="F351" s="261"/>
    </row>
    <row r="352" spans="1:6">
      <c r="A352" s="255"/>
      <c r="B352" s="256" t="s">
        <v>958</v>
      </c>
      <c r="C352" s="257" t="s">
        <v>135</v>
      </c>
      <c r="D352" s="258">
        <v>5</v>
      </c>
      <c r="E352" s="869">
        <v>0</v>
      </c>
      <c r="F352" s="261">
        <f>D352*E352</f>
        <v>0</v>
      </c>
    </row>
    <row r="353" spans="1:6">
      <c r="A353" s="316"/>
      <c r="B353" s="311"/>
      <c r="C353" s="321"/>
      <c r="D353" s="322"/>
      <c r="E353" s="871"/>
      <c r="F353" s="323"/>
    </row>
    <row r="354" spans="1:6" ht="38.25">
      <c r="A354" s="255" t="s">
        <v>957</v>
      </c>
      <c r="B354" s="256" t="s">
        <v>1119</v>
      </c>
      <c r="E354" s="869"/>
      <c r="F354" s="261"/>
    </row>
    <row r="355" spans="1:6">
      <c r="A355" s="255"/>
      <c r="B355" s="256" t="s">
        <v>958</v>
      </c>
      <c r="C355" s="257" t="s">
        <v>135</v>
      </c>
      <c r="D355" s="258">
        <v>7</v>
      </c>
      <c r="E355" s="869">
        <v>0</v>
      </c>
      <c r="F355" s="261">
        <f>D355*E355</f>
        <v>0</v>
      </c>
    </row>
    <row r="356" spans="1:6">
      <c r="A356" s="255"/>
      <c r="B356" s="256"/>
      <c r="E356" s="869"/>
      <c r="F356" s="261"/>
    </row>
    <row r="357" spans="1:6" ht="38.25">
      <c r="A357" s="255" t="s">
        <v>957</v>
      </c>
      <c r="B357" s="256" t="s">
        <v>1120</v>
      </c>
      <c r="E357" s="869"/>
      <c r="F357" s="261"/>
    </row>
    <row r="358" spans="1:6">
      <c r="A358" s="255"/>
      <c r="B358" s="256" t="s">
        <v>958</v>
      </c>
      <c r="C358" s="257" t="s">
        <v>135</v>
      </c>
      <c r="D358" s="258">
        <v>7</v>
      </c>
      <c r="E358" s="869">
        <v>0</v>
      </c>
      <c r="F358" s="261">
        <f>D358*E358</f>
        <v>0</v>
      </c>
    </row>
    <row r="359" spans="1:6">
      <c r="A359" s="255"/>
      <c r="B359" s="256"/>
      <c r="E359" s="869"/>
      <c r="F359" s="261"/>
    </row>
    <row r="360" spans="1:6" ht="25.5">
      <c r="A360" s="255" t="s">
        <v>957</v>
      </c>
      <c r="B360" s="256" t="s">
        <v>1121</v>
      </c>
      <c r="C360" s="329"/>
      <c r="D360" s="330"/>
      <c r="E360" s="874"/>
      <c r="F360" s="307"/>
    </row>
    <row r="361" spans="1:6">
      <c r="A361" s="319"/>
      <c r="B361" s="256" t="s">
        <v>958</v>
      </c>
      <c r="C361" s="257" t="s">
        <v>135</v>
      </c>
      <c r="D361" s="258">
        <v>1</v>
      </c>
      <c r="E361" s="869">
        <v>0</v>
      </c>
      <c r="F361" s="261">
        <f>D361*E361</f>
        <v>0</v>
      </c>
    </row>
    <row r="362" spans="1:6">
      <c r="A362" s="255"/>
      <c r="B362" s="256"/>
      <c r="E362" s="869"/>
      <c r="F362" s="261"/>
    </row>
    <row r="363" spans="1:6" ht="25.5">
      <c r="A363" s="255" t="s">
        <v>957</v>
      </c>
      <c r="B363" s="256" t="s">
        <v>1122</v>
      </c>
      <c r="C363" s="329"/>
      <c r="D363" s="330"/>
      <c r="E363" s="874"/>
      <c r="F363" s="307"/>
    </row>
    <row r="364" spans="1:6">
      <c r="A364" s="319"/>
      <c r="B364" s="256" t="s">
        <v>958</v>
      </c>
      <c r="C364" s="257" t="s">
        <v>135</v>
      </c>
      <c r="D364" s="258">
        <v>1</v>
      </c>
      <c r="E364" s="869">
        <v>0</v>
      </c>
      <c r="F364" s="261">
        <f>D364*E364</f>
        <v>0</v>
      </c>
    </row>
    <row r="365" spans="1:6">
      <c r="A365" s="319"/>
      <c r="B365" s="256"/>
      <c r="E365" s="869"/>
      <c r="F365" s="261"/>
    </row>
    <row r="366" spans="1:6" ht="63.75">
      <c r="A366" s="255" t="s">
        <v>957</v>
      </c>
      <c r="B366" s="256" t="s">
        <v>1123</v>
      </c>
      <c r="C366" s="329"/>
      <c r="D366" s="330"/>
      <c r="E366" s="874"/>
      <c r="F366" s="307"/>
    </row>
    <row r="367" spans="1:6">
      <c r="A367" s="319"/>
      <c r="B367" s="256" t="s">
        <v>958</v>
      </c>
      <c r="C367" s="257" t="s">
        <v>135</v>
      </c>
      <c r="D367" s="258">
        <v>1</v>
      </c>
      <c r="E367" s="869">
        <v>0</v>
      </c>
      <c r="F367" s="261">
        <f>D367*E367</f>
        <v>0</v>
      </c>
    </row>
    <row r="368" spans="1:6">
      <c r="A368" s="255"/>
      <c r="B368" s="256"/>
      <c r="E368" s="869"/>
      <c r="F368" s="261"/>
    </row>
    <row r="369" spans="1:6">
      <c r="A369" s="316" t="s">
        <v>1124</v>
      </c>
      <c r="B369" s="311" t="s">
        <v>1125</v>
      </c>
      <c r="E369" s="869"/>
      <c r="F369" s="261"/>
    </row>
    <row r="370" spans="1:6">
      <c r="A370" s="255"/>
      <c r="B370" s="256"/>
      <c r="E370" s="869"/>
      <c r="F370" s="261"/>
    </row>
    <row r="371" spans="1:6" s="334" customFormat="1" ht="25.5">
      <c r="A371" s="255" t="s">
        <v>957</v>
      </c>
      <c r="B371" s="256" t="s">
        <v>1126</v>
      </c>
      <c r="C371" s="331"/>
      <c r="D371" s="332"/>
      <c r="E371" s="875"/>
      <c r="F371" s="333"/>
    </row>
    <row r="372" spans="1:6">
      <c r="A372" s="319"/>
      <c r="B372" s="256" t="s">
        <v>1127</v>
      </c>
      <c r="C372" s="257" t="s">
        <v>135</v>
      </c>
      <c r="D372" s="258">
        <v>3</v>
      </c>
      <c r="E372" s="869">
        <v>0</v>
      </c>
      <c r="F372" s="261">
        <f>D372*E372</f>
        <v>0</v>
      </c>
    </row>
    <row r="373" spans="1:6">
      <c r="A373" s="319"/>
      <c r="B373" s="335"/>
      <c r="C373" s="331"/>
      <c r="D373" s="332"/>
      <c r="E373" s="875"/>
      <c r="F373" s="333"/>
    </row>
    <row r="374" spans="1:6" ht="38.25">
      <c r="A374" s="255" t="s">
        <v>957</v>
      </c>
      <c r="B374" s="256" t="s">
        <v>1128</v>
      </c>
      <c r="C374" s="331"/>
      <c r="D374" s="332"/>
      <c r="E374" s="875"/>
      <c r="F374" s="333"/>
    </row>
    <row r="375" spans="1:6">
      <c r="A375" s="319"/>
      <c r="B375" s="256" t="s">
        <v>1129</v>
      </c>
      <c r="C375" s="257" t="s">
        <v>963</v>
      </c>
      <c r="D375" s="258">
        <v>45</v>
      </c>
      <c r="E375" s="869">
        <v>0</v>
      </c>
      <c r="F375" s="261">
        <f>D375*E375</f>
        <v>0</v>
      </c>
    </row>
    <row r="376" spans="1:6">
      <c r="A376" s="319"/>
      <c r="B376" s="256"/>
      <c r="E376" s="869"/>
      <c r="F376" s="261"/>
    </row>
    <row r="377" spans="1:6" ht="38.25">
      <c r="A377" s="319"/>
      <c r="B377" s="311" t="s">
        <v>1130</v>
      </c>
      <c r="E377" s="869"/>
      <c r="F377" s="261"/>
    </row>
    <row r="378" spans="1:6">
      <c r="A378" s="319"/>
      <c r="B378" s="256"/>
      <c r="E378" s="869"/>
      <c r="F378" s="261"/>
    </row>
    <row r="379" spans="1:6">
      <c r="A379" s="316" t="s">
        <v>1131</v>
      </c>
      <c r="B379" s="311" t="s">
        <v>1132</v>
      </c>
      <c r="E379" s="869"/>
      <c r="F379" s="261"/>
    </row>
    <row r="380" spans="1:6">
      <c r="A380" s="316"/>
      <c r="B380" s="311"/>
      <c r="E380" s="869"/>
      <c r="F380" s="261"/>
    </row>
    <row r="381" spans="1:6" ht="268.5" customHeight="1">
      <c r="A381" s="255" t="s">
        <v>957</v>
      </c>
      <c r="B381" s="256" t="s">
        <v>1133</v>
      </c>
      <c r="C381" s="331"/>
      <c r="D381" s="332"/>
      <c r="E381" s="875"/>
      <c r="F381" s="333"/>
    </row>
    <row r="382" spans="1:6">
      <c r="A382" s="319"/>
      <c r="B382" s="256" t="s">
        <v>1127</v>
      </c>
      <c r="C382" s="257" t="s">
        <v>1134</v>
      </c>
      <c r="D382" s="258">
        <v>1</v>
      </c>
      <c r="E382" s="869">
        <v>0</v>
      </c>
      <c r="F382" s="261">
        <f>D382*E382</f>
        <v>0</v>
      </c>
    </row>
    <row r="383" spans="1:6">
      <c r="A383" s="316"/>
      <c r="B383" s="311"/>
      <c r="E383" s="869"/>
      <c r="F383" s="261"/>
    </row>
    <row r="384" spans="1:6" ht="139.5" customHeight="1">
      <c r="A384" s="255" t="s">
        <v>957</v>
      </c>
      <c r="B384" s="256" t="s">
        <v>1135</v>
      </c>
      <c r="C384" s="331"/>
      <c r="D384" s="332"/>
      <c r="E384" s="875"/>
      <c r="F384" s="333"/>
    </row>
    <row r="385" spans="1:6">
      <c r="A385" s="319"/>
      <c r="B385" s="256" t="s">
        <v>1127</v>
      </c>
      <c r="C385" s="257" t="s">
        <v>1134</v>
      </c>
      <c r="D385" s="258">
        <v>1</v>
      </c>
      <c r="E385" s="869">
        <v>0</v>
      </c>
      <c r="F385" s="261">
        <f>D385*E385</f>
        <v>0</v>
      </c>
    </row>
    <row r="386" spans="1:6">
      <c r="A386" s="316"/>
      <c r="B386" s="311"/>
      <c r="E386" s="869"/>
      <c r="F386" s="261"/>
    </row>
    <row r="387" spans="1:6" ht="73.5" customHeight="1">
      <c r="A387" s="255" t="s">
        <v>957</v>
      </c>
      <c r="B387" s="256" t="s">
        <v>1136</v>
      </c>
      <c r="C387" s="331"/>
      <c r="D387" s="332"/>
      <c r="E387" s="875"/>
      <c r="F387" s="333"/>
    </row>
    <row r="388" spans="1:6">
      <c r="A388" s="319"/>
      <c r="B388" s="256" t="s">
        <v>1127</v>
      </c>
      <c r="C388" s="257" t="s">
        <v>1134</v>
      </c>
      <c r="D388" s="258">
        <v>1</v>
      </c>
      <c r="E388" s="869">
        <v>0</v>
      </c>
      <c r="F388" s="261">
        <f>D388*E388</f>
        <v>0</v>
      </c>
    </row>
    <row r="389" spans="1:6">
      <c r="A389" s="316"/>
      <c r="B389" s="311"/>
      <c r="E389" s="869"/>
      <c r="F389" s="261"/>
    </row>
    <row r="390" spans="1:6" ht="84" customHeight="1">
      <c r="A390" s="255" t="s">
        <v>957</v>
      </c>
      <c r="B390" s="256" t="s">
        <v>1137</v>
      </c>
      <c r="C390" s="331"/>
      <c r="D390" s="332"/>
      <c r="E390" s="875"/>
      <c r="F390" s="333"/>
    </row>
    <row r="391" spans="1:6">
      <c r="A391" s="319"/>
      <c r="B391" s="256" t="s">
        <v>1127</v>
      </c>
      <c r="C391" s="257" t="s">
        <v>1134</v>
      </c>
      <c r="D391" s="258">
        <v>1</v>
      </c>
      <c r="E391" s="869">
        <v>0</v>
      </c>
      <c r="F391" s="261">
        <f>D391*E391</f>
        <v>0</v>
      </c>
    </row>
    <row r="392" spans="1:6">
      <c r="A392" s="319"/>
      <c r="B392" s="256"/>
      <c r="E392" s="869"/>
      <c r="F392" s="261"/>
    </row>
    <row r="393" spans="1:6">
      <c r="A393" s="255" t="s">
        <v>957</v>
      </c>
      <c r="B393" s="256" t="s">
        <v>1138</v>
      </c>
      <c r="C393" s="331"/>
      <c r="D393" s="332"/>
      <c r="E393" s="875"/>
      <c r="F393" s="333"/>
    </row>
    <row r="394" spans="1:6">
      <c r="A394" s="319"/>
      <c r="B394" s="256" t="s">
        <v>1139</v>
      </c>
      <c r="C394" s="257" t="s">
        <v>963</v>
      </c>
      <c r="D394" s="258">
        <v>960</v>
      </c>
      <c r="E394" s="869">
        <v>0</v>
      </c>
      <c r="F394" s="261">
        <f>D394*E394</f>
        <v>0</v>
      </c>
    </row>
    <row r="395" spans="1:6">
      <c r="A395" s="319"/>
      <c r="B395" s="256"/>
      <c r="E395" s="869"/>
      <c r="F395" s="261"/>
    </row>
    <row r="396" spans="1:6">
      <c r="A396" s="255" t="s">
        <v>957</v>
      </c>
      <c r="B396" s="256" t="s">
        <v>1140</v>
      </c>
      <c r="C396" s="313"/>
      <c r="D396" s="314"/>
      <c r="E396" s="870"/>
      <c r="F396" s="259"/>
    </row>
    <row r="397" spans="1:6">
      <c r="A397" s="255"/>
      <c r="B397" s="256" t="s">
        <v>962</v>
      </c>
      <c r="C397" s="257" t="s">
        <v>963</v>
      </c>
      <c r="D397" s="258">
        <v>200</v>
      </c>
      <c r="E397" s="869">
        <v>0</v>
      </c>
      <c r="F397" s="317">
        <f>D397*E397</f>
        <v>0</v>
      </c>
    </row>
    <row r="398" spans="1:6">
      <c r="A398" s="319"/>
      <c r="B398" s="256"/>
      <c r="E398" s="869"/>
      <c r="F398" s="261"/>
    </row>
    <row r="399" spans="1:6" ht="58.5" customHeight="1">
      <c r="A399" s="255" t="s">
        <v>957</v>
      </c>
      <c r="B399" s="256" t="s">
        <v>1141</v>
      </c>
      <c r="C399" s="313"/>
      <c r="D399" s="314"/>
      <c r="E399" s="870"/>
      <c r="F399" s="259"/>
    </row>
    <row r="400" spans="1:6">
      <c r="A400" s="255"/>
      <c r="B400" s="256" t="s">
        <v>958</v>
      </c>
      <c r="C400" s="257" t="s">
        <v>135</v>
      </c>
      <c r="D400" s="258">
        <v>1</v>
      </c>
      <c r="E400" s="869">
        <v>0</v>
      </c>
      <c r="F400" s="317">
        <f>D400*E400</f>
        <v>0</v>
      </c>
    </row>
    <row r="401" spans="1:6">
      <c r="A401" s="255"/>
      <c r="B401" s="256"/>
      <c r="E401" s="869"/>
      <c r="F401" s="317"/>
    </row>
    <row r="402" spans="1:6">
      <c r="A402" s="316" t="s">
        <v>1142</v>
      </c>
      <c r="B402" s="311" t="s">
        <v>1143</v>
      </c>
      <c r="E402" s="869"/>
      <c r="F402" s="317"/>
    </row>
    <row r="403" spans="1:6">
      <c r="A403" s="316"/>
      <c r="B403" s="311"/>
      <c r="E403" s="869"/>
      <c r="F403" s="317"/>
    </row>
    <row r="404" spans="1:6" ht="102">
      <c r="A404" s="255"/>
      <c r="B404" s="256" t="s">
        <v>1144</v>
      </c>
      <c r="E404" s="869"/>
      <c r="F404" s="317"/>
    </row>
    <row r="405" spans="1:6" ht="25.5">
      <c r="A405" s="316"/>
      <c r="B405" s="336" t="s">
        <v>1145</v>
      </c>
      <c r="E405" s="869"/>
      <c r="F405" s="317"/>
    </row>
    <row r="406" spans="1:6" ht="25.5">
      <c r="A406" s="316"/>
      <c r="B406" s="336" t="s">
        <v>1146</v>
      </c>
      <c r="E406" s="869"/>
      <c r="F406" s="317"/>
    </row>
    <row r="407" spans="1:6" ht="13.5">
      <c r="A407" s="316"/>
      <c r="B407" s="336" t="s">
        <v>1147</v>
      </c>
      <c r="E407" s="869"/>
      <c r="F407" s="317"/>
    </row>
    <row r="408" spans="1:6" ht="225" customHeight="1">
      <c r="A408" s="316"/>
      <c r="B408" s="256" t="s">
        <v>1148</v>
      </c>
      <c r="E408" s="869"/>
      <c r="F408" s="317"/>
    </row>
    <row r="409" spans="1:6" ht="24" customHeight="1">
      <c r="A409" s="316"/>
      <c r="B409" s="336" t="s">
        <v>1149</v>
      </c>
      <c r="E409" s="869"/>
      <c r="F409" s="317"/>
    </row>
    <row r="410" spans="1:6">
      <c r="A410" s="316"/>
      <c r="B410" s="256" t="s">
        <v>958</v>
      </c>
      <c r="C410" s="257" t="s">
        <v>135</v>
      </c>
      <c r="D410" s="258">
        <v>1</v>
      </c>
      <c r="E410" s="869">
        <v>0</v>
      </c>
      <c r="F410" s="317">
        <f>D410*E410</f>
        <v>0</v>
      </c>
    </row>
    <row r="411" spans="1:6">
      <c r="A411" s="316"/>
      <c r="B411" s="256"/>
      <c r="E411" s="869"/>
      <c r="F411" s="317"/>
    </row>
    <row r="412" spans="1:6" ht="12" customHeight="1">
      <c r="A412" s="255" t="s">
        <v>957</v>
      </c>
      <c r="B412" s="256" t="s">
        <v>1150</v>
      </c>
      <c r="C412" s="313"/>
      <c r="D412" s="314"/>
      <c r="E412" s="870"/>
      <c r="F412" s="259"/>
    </row>
    <row r="413" spans="1:6" ht="19.5" customHeight="1">
      <c r="A413" s="255"/>
      <c r="B413" s="256" t="s">
        <v>962</v>
      </c>
      <c r="C413" s="257" t="s">
        <v>963</v>
      </c>
      <c r="D413" s="258">
        <v>835</v>
      </c>
      <c r="E413" s="865">
        <v>0</v>
      </c>
      <c r="F413" s="261">
        <f>D413*E413</f>
        <v>0</v>
      </c>
    </row>
    <row r="414" spans="1:6" ht="12" customHeight="1">
      <c r="A414" s="255"/>
      <c r="B414" s="256"/>
      <c r="E414" s="865"/>
      <c r="F414" s="261"/>
    </row>
    <row r="415" spans="1:6" ht="38.25">
      <c r="A415" s="255" t="s">
        <v>957</v>
      </c>
      <c r="B415" s="256" t="s">
        <v>1151</v>
      </c>
      <c r="C415" s="313"/>
      <c r="D415" s="314"/>
      <c r="E415" s="870"/>
      <c r="F415" s="259"/>
    </row>
    <row r="416" spans="1:6">
      <c r="A416" s="255"/>
      <c r="B416" s="256" t="s">
        <v>962</v>
      </c>
      <c r="C416" s="257" t="s">
        <v>963</v>
      </c>
      <c r="D416" s="258">
        <v>75</v>
      </c>
      <c r="E416" s="865">
        <v>0</v>
      </c>
      <c r="F416" s="261">
        <f>D416*E416</f>
        <v>0</v>
      </c>
    </row>
    <row r="417" spans="1:6">
      <c r="A417" s="255"/>
      <c r="B417" s="256"/>
      <c r="E417" s="865"/>
      <c r="F417" s="261"/>
    </row>
    <row r="418" spans="1:6" ht="38.25">
      <c r="A418" s="255" t="s">
        <v>957</v>
      </c>
      <c r="B418" s="256" t="s">
        <v>1152</v>
      </c>
      <c r="C418" s="313"/>
      <c r="D418" s="314"/>
      <c r="E418" s="870"/>
      <c r="F418" s="259"/>
    </row>
    <row r="419" spans="1:6">
      <c r="A419" s="255"/>
      <c r="B419" s="256" t="s">
        <v>962</v>
      </c>
      <c r="C419" s="257" t="s">
        <v>963</v>
      </c>
      <c r="D419" s="258">
        <v>270</v>
      </c>
      <c r="E419" s="865">
        <v>0</v>
      </c>
      <c r="F419" s="261">
        <f>D419*E419</f>
        <v>0</v>
      </c>
    </row>
    <row r="420" spans="1:6">
      <c r="A420" s="255"/>
      <c r="B420" s="256"/>
      <c r="E420" s="865"/>
      <c r="F420" s="261"/>
    </row>
    <row r="421" spans="1:6" ht="51">
      <c r="A421" s="255" t="s">
        <v>957</v>
      </c>
      <c r="B421" s="256" t="s">
        <v>1153</v>
      </c>
      <c r="C421" s="313"/>
      <c r="D421" s="314"/>
      <c r="E421" s="870"/>
      <c r="F421" s="259"/>
    </row>
    <row r="422" spans="1:6">
      <c r="A422" s="255"/>
      <c r="B422" s="256" t="s">
        <v>958</v>
      </c>
      <c r="C422" s="257" t="s">
        <v>135</v>
      </c>
      <c r="D422" s="258">
        <v>1</v>
      </c>
      <c r="E422" s="865">
        <v>0</v>
      </c>
      <c r="F422" s="261">
        <f>D422*E422</f>
        <v>0</v>
      </c>
    </row>
    <row r="423" spans="1:6">
      <c r="A423" s="255"/>
      <c r="B423" s="256"/>
      <c r="E423" s="869"/>
      <c r="F423" s="317"/>
    </row>
    <row r="424" spans="1:6">
      <c r="A424" s="316" t="s">
        <v>1154</v>
      </c>
      <c r="B424" s="311" t="s">
        <v>1155</v>
      </c>
      <c r="E424" s="869"/>
      <c r="F424" s="261"/>
    </row>
    <row r="425" spans="1:6">
      <c r="A425" s="255"/>
      <c r="B425" s="256"/>
      <c r="E425" s="869"/>
      <c r="F425" s="261"/>
    </row>
    <row r="426" spans="1:6" ht="112.5" customHeight="1">
      <c r="A426" s="255" t="s">
        <v>957</v>
      </c>
      <c r="B426" s="337" t="s">
        <v>1156</v>
      </c>
      <c r="E426" s="869"/>
      <c r="F426" s="261"/>
    </row>
    <row r="427" spans="1:6">
      <c r="A427" s="255"/>
      <c r="B427" s="256" t="s">
        <v>1005</v>
      </c>
      <c r="C427" s="338" t="s">
        <v>375</v>
      </c>
      <c r="D427" s="320">
        <v>1</v>
      </c>
      <c r="E427" s="876">
        <v>0</v>
      </c>
      <c r="F427" s="339">
        <f>D427*E427</f>
        <v>0</v>
      </c>
    </row>
    <row r="428" spans="1:6">
      <c r="A428" s="255"/>
      <c r="B428" s="256"/>
      <c r="E428" s="869"/>
      <c r="F428" s="261"/>
    </row>
    <row r="429" spans="1:6" ht="62.25" customHeight="1">
      <c r="A429" s="255" t="s">
        <v>957</v>
      </c>
      <c r="B429" s="337" t="s">
        <v>1157</v>
      </c>
      <c r="E429" s="869"/>
      <c r="F429" s="261"/>
    </row>
    <row r="430" spans="1:6">
      <c r="A430" s="255"/>
      <c r="B430" s="256" t="s">
        <v>1005</v>
      </c>
      <c r="C430" s="338" t="s">
        <v>375</v>
      </c>
      <c r="D430" s="320">
        <v>2</v>
      </c>
      <c r="E430" s="876">
        <v>0</v>
      </c>
      <c r="F430" s="261">
        <f>D430*E430</f>
        <v>0</v>
      </c>
    </row>
    <row r="431" spans="1:6">
      <c r="A431" s="255"/>
      <c r="B431" s="256"/>
      <c r="E431" s="869"/>
      <c r="F431" s="261"/>
    </row>
    <row r="432" spans="1:6" ht="24" customHeight="1">
      <c r="A432" s="255" t="s">
        <v>957</v>
      </c>
      <c r="B432" s="337" t="s">
        <v>1158</v>
      </c>
      <c r="E432" s="869"/>
      <c r="F432" s="261"/>
    </row>
    <row r="433" spans="1:6">
      <c r="A433" s="255"/>
      <c r="B433" s="256" t="s">
        <v>1005</v>
      </c>
      <c r="C433" s="338" t="s">
        <v>375</v>
      </c>
      <c r="D433" s="320">
        <v>4</v>
      </c>
      <c r="E433" s="876">
        <v>0</v>
      </c>
      <c r="F433" s="261">
        <f>D433*E433</f>
        <v>0</v>
      </c>
    </row>
    <row r="434" spans="1:6">
      <c r="A434" s="255"/>
      <c r="B434" s="256"/>
      <c r="E434" s="869"/>
      <c r="F434" s="261"/>
    </row>
    <row r="435" spans="1:6" ht="25.5">
      <c r="A435" s="255" t="s">
        <v>957</v>
      </c>
      <c r="B435" s="337" t="s">
        <v>1159</v>
      </c>
      <c r="E435" s="869"/>
      <c r="F435" s="261"/>
    </row>
    <row r="436" spans="1:6">
      <c r="A436" s="255"/>
      <c r="B436" s="256" t="s">
        <v>1005</v>
      </c>
      <c r="C436" s="338" t="s">
        <v>375</v>
      </c>
      <c r="D436" s="320">
        <v>2</v>
      </c>
      <c r="E436" s="876">
        <v>0</v>
      </c>
      <c r="F436" s="261">
        <f>D436*E436</f>
        <v>0</v>
      </c>
    </row>
    <row r="437" spans="1:6">
      <c r="A437" s="255"/>
      <c r="B437" s="256"/>
      <c r="E437" s="869"/>
      <c r="F437" s="261"/>
    </row>
    <row r="438" spans="1:6" ht="51">
      <c r="A438" s="255" t="s">
        <v>957</v>
      </c>
      <c r="B438" s="337" t="s">
        <v>1160</v>
      </c>
      <c r="E438" s="869"/>
      <c r="F438" s="261"/>
    </row>
    <row r="439" spans="1:6">
      <c r="A439" s="255"/>
      <c r="B439" s="256" t="s">
        <v>1005</v>
      </c>
      <c r="C439" s="338" t="s">
        <v>375</v>
      </c>
      <c r="D439" s="320">
        <v>3</v>
      </c>
      <c r="E439" s="876">
        <v>0</v>
      </c>
      <c r="F439" s="261">
        <f>D439*E439</f>
        <v>0</v>
      </c>
    </row>
    <row r="440" spans="1:6">
      <c r="A440" s="255"/>
      <c r="B440" s="256"/>
      <c r="E440" s="869"/>
      <c r="F440" s="261"/>
    </row>
    <row r="441" spans="1:6" ht="38.25">
      <c r="A441" s="255" t="s">
        <v>957</v>
      </c>
      <c r="B441" s="337" t="s">
        <v>1161</v>
      </c>
      <c r="E441" s="869"/>
      <c r="F441" s="261"/>
    </row>
    <row r="442" spans="1:6">
      <c r="A442" s="255"/>
      <c r="B442" s="256" t="s">
        <v>1005</v>
      </c>
      <c r="C442" s="338" t="s">
        <v>375</v>
      </c>
      <c r="D442" s="320">
        <v>2</v>
      </c>
      <c r="E442" s="876">
        <v>0</v>
      </c>
      <c r="F442" s="261">
        <f>D442*E442</f>
        <v>0</v>
      </c>
    </row>
    <row r="443" spans="1:6">
      <c r="A443" s="255"/>
      <c r="B443" s="256"/>
      <c r="E443" s="869"/>
      <c r="F443" s="261"/>
    </row>
    <row r="444" spans="1:6" ht="25.5">
      <c r="A444" s="255" t="s">
        <v>957</v>
      </c>
      <c r="B444" s="337" t="s">
        <v>1162</v>
      </c>
      <c r="E444" s="869"/>
      <c r="F444" s="261"/>
    </row>
    <row r="445" spans="1:6">
      <c r="A445" s="255"/>
      <c r="B445" s="256" t="s">
        <v>1005</v>
      </c>
      <c r="C445" s="338" t="s">
        <v>375</v>
      </c>
      <c r="D445" s="320">
        <v>4</v>
      </c>
      <c r="E445" s="876">
        <v>0</v>
      </c>
      <c r="F445" s="261">
        <f>D445*E445</f>
        <v>0</v>
      </c>
    </row>
    <row r="446" spans="1:6">
      <c r="A446" s="255"/>
      <c r="B446" s="256"/>
      <c r="E446" s="869"/>
      <c r="F446" s="261"/>
    </row>
    <row r="447" spans="1:6" ht="89.25">
      <c r="A447" s="255" t="s">
        <v>957</v>
      </c>
      <c r="B447" s="337" t="s">
        <v>1163</v>
      </c>
      <c r="E447" s="869"/>
      <c r="F447" s="261"/>
    </row>
    <row r="448" spans="1:6">
      <c r="A448" s="255"/>
      <c r="B448" s="256" t="s">
        <v>1005</v>
      </c>
      <c r="C448" s="338" t="s">
        <v>375</v>
      </c>
      <c r="D448" s="320">
        <v>11</v>
      </c>
      <c r="E448" s="876">
        <v>0</v>
      </c>
      <c r="F448" s="261">
        <f>D448*E448</f>
        <v>0</v>
      </c>
    </row>
    <row r="449" spans="1:6">
      <c r="A449" s="255"/>
      <c r="B449" s="256"/>
      <c r="E449" s="869"/>
      <c r="F449" s="261"/>
    </row>
    <row r="450" spans="1:6">
      <c r="A450" s="255" t="s">
        <v>957</v>
      </c>
      <c r="B450" s="337" t="s">
        <v>1164</v>
      </c>
      <c r="E450" s="869"/>
      <c r="F450" s="261"/>
    </row>
    <row r="451" spans="1:6" ht="15.75" customHeight="1">
      <c r="A451" s="255"/>
      <c r="B451" s="256" t="s">
        <v>1005</v>
      </c>
      <c r="C451" s="338" t="s">
        <v>375</v>
      </c>
      <c r="D451" s="320">
        <v>11</v>
      </c>
      <c r="E451" s="876">
        <v>0</v>
      </c>
      <c r="F451" s="261">
        <f>D451*E451</f>
        <v>0</v>
      </c>
    </row>
    <row r="452" spans="1:6">
      <c r="A452" s="255"/>
      <c r="B452" s="256"/>
      <c r="E452" s="869"/>
      <c r="F452" s="261"/>
    </row>
    <row r="453" spans="1:6" ht="51">
      <c r="A453" s="255" t="s">
        <v>957</v>
      </c>
      <c r="B453" s="337" t="s">
        <v>1165</v>
      </c>
      <c r="E453" s="869"/>
      <c r="F453" s="261"/>
    </row>
    <row r="454" spans="1:6">
      <c r="A454" s="255"/>
      <c r="B454" s="256" t="s">
        <v>1005</v>
      </c>
      <c r="C454" s="338" t="s">
        <v>375</v>
      </c>
      <c r="D454" s="320">
        <v>2</v>
      </c>
      <c r="E454" s="876">
        <v>0</v>
      </c>
      <c r="F454" s="261">
        <f>D454*E454</f>
        <v>0</v>
      </c>
    </row>
    <row r="455" spans="1:6" ht="19.5" customHeight="1">
      <c r="A455" s="255"/>
      <c r="B455" s="256"/>
      <c r="E455" s="869"/>
      <c r="F455" s="261"/>
    </row>
    <row r="456" spans="1:6" ht="76.5">
      <c r="A456" s="255" t="s">
        <v>957</v>
      </c>
      <c r="B456" s="337" t="s">
        <v>1166</v>
      </c>
      <c r="E456" s="869"/>
      <c r="F456" s="261"/>
    </row>
    <row r="457" spans="1:6">
      <c r="A457" s="255"/>
      <c r="B457" s="256" t="s">
        <v>1005</v>
      </c>
      <c r="C457" s="338" t="s">
        <v>375</v>
      </c>
      <c r="D457" s="320">
        <v>1</v>
      </c>
      <c r="E457" s="876">
        <v>0</v>
      </c>
      <c r="F457" s="261">
        <f>D457*E457</f>
        <v>0</v>
      </c>
    </row>
    <row r="458" spans="1:6">
      <c r="A458" s="255"/>
      <c r="B458" s="256"/>
      <c r="C458" s="338"/>
      <c r="D458" s="320"/>
      <c r="E458" s="876"/>
      <c r="F458" s="261"/>
    </row>
    <row r="459" spans="1:6" ht="51">
      <c r="A459" s="255" t="s">
        <v>957</v>
      </c>
      <c r="B459" s="337" t="s">
        <v>1167</v>
      </c>
      <c r="E459" s="869"/>
      <c r="F459" s="261"/>
    </row>
    <row r="460" spans="1:6">
      <c r="A460" s="255"/>
      <c r="B460" s="256" t="s">
        <v>1005</v>
      </c>
      <c r="C460" s="338" t="s">
        <v>375</v>
      </c>
      <c r="D460" s="320">
        <v>1</v>
      </c>
      <c r="E460" s="876">
        <v>0</v>
      </c>
      <c r="F460" s="261">
        <f>D460*E460</f>
        <v>0</v>
      </c>
    </row>
    <row r="461" spans="1:6">
      <c r="A461" s="255"/>
      <c r="B461" s="256"/>
      <c r="E461" s="869"/>
      <c r="F461" s="261"/>
    </row>
    <row r="462" spans="1:6" ht="63.75">
      <c r="A462" s="255" t="s">
        <v>957</v>
      </c>
      <c r="B462" s="337" t="s">
        <v>1168</v>
      </c>
      <c r="E462" s="869"/>
      <c r="F462" s="261"/>
    </row>
    <row r="463" spans="1:6">
      <c r="A463" s="255"/>
      <c r="B463" s="256" t="s">
        <v>1005</v>
      </c>
      <c r="C463" s="338" t="s">
        <v>375</v>
      </c>
      <c r="D463" s="320">
        <v>1</v>
      </c>
      <c r="E463" s="876">
        <v>0</v>
      </c>
      <c r="F463" s="261">
        <f>D463*E463</f>
        <v>0</v>
      </c>
    </row>
    <row r="464" spans="1:6">
      <c r="A464" s="255"/>
      <c r="B464" s="256"/>
      <c r="E464" s="869"/>
      <c r="F464" s="261"/>
    </row>
    <row r="465" spans="1:6" ht="25.5">
      <c r="A465" s="255" t="s">
        <v>957</v>
      </c>
      <c r="B465" s="340" t="s">
        <v>1169</v>
      </c>
      <c r="E465" s="869"/>
      <c r="F465" s="261"/>
    </row>
    <row r="466" spans="1:6">
      <c r="A466" s="255"/>
      <c r="B466" s="256" t="s">
        <v>1031</v>
      </c>
      <c r="C466" s="341" t="s">
        <v>963</v>
      </c>
      <c r="D466" s="342">
        <v>610</v>
      </c>
      <c r="E466" s="877">
        <v>0</v>
      </c>
      <c r="F466" s="261">
        <f>D466*E466</f>
        <v>0</v>
      </c>
    </row>
    <row r="467" spans="1:6">
      <c r="A467" s="255"/>
      <c r="B467" s="256"/>
      <c r="E467" s="869"/>
      <c r="F467" s="261"/>
    </row>
    <row r="468" spans="1:6" ht="38.25">
      <c r="A468" s="255" t="s">
        <v>957</v>
      </c>
      <c r="B468" s="343" t="s">
        <v>1170</v>
      </c>
      <c r="E468" s="869"/>
      <c r="F468" s="261"/>
    </row>
    <row r="469" spans="1:6">
      <c r="A469" s="255"/>
      <c r="B469" s="256" t="s">
        <v>1031</v>
      </c>
      <c r="C469" s="341" t="s">
        <v>963</v>
      </c>
      <c r="D469" s="342">
        <v>520</v>
      </c>
      <c r="E469" s="877">
        <v>0</v>
      </c>
      <c r="F469" s="261">
        <f>D469*E469</f>
        <v>0</v>
      </c>
    </row>
    <row r="470" spans="1:6">
      <c r="A470" s="255"/>
      <c r="B470" s="256"/>
      <c r="C470" s="338"/>
      <c r="D470" s="320"/>
      <c r="E470" s="876"/>
      <c r="F470" s="261"/>
    </row>
    <row r="471" spans="1:6" ht="25.5">
      <c r="A471" s="255" t="s">
        <v>957</v>
      </c>
      <c r="B471" s="343" t="s">
        <v>1171</v>
      </c>
      <c r="E471" s="869"/>
      <c r="F471" s="261"/>
    </row>
    <row r="472" spans="1:6">
      <c r="A472" s="255"/>
      <c r="B472" s="256" t="s">
        <v>1031</v>
      </c>
      <c r="C472" s="341" t="s">
        <v>963</v>
      </c>
      <c r="D472" s="342">
        <v>50</v>
      </c>
      <c r="E472" s="877">
        <v>0</v>
      </c>
      <c r="F472" s="261">
        <f>D472*E472</f>
        <v>0</v>
      </c>
    </row>
    <row r="473" spans="1:6">
      <c r="A473" s="255"/>
      <c r="B473" s="256"/>
      <c r="E473" s="869"/>
      <c r="F473" s="261"/>
    </row>
    <row r="474" spans="1:6" ht="38.25">
      <c r="A474" s="255" t="s">
        <v>957</v>
      </c>
      <c r="B474" s="343" t="s">
        <v>1172</v>
      </c>
      <c r="E474" s="869"/>
      <c r="F474" s="261"/>
    </row>
    <row r="475" spans="1:6">
      <c r="A475" s="255"/>
      <c r="B475" s="256" t="s">
        <v>1031</v>
      </c>
      <c r="C475" s="341" t="s">
        <v>963</v>
      </c>
      <c r="D475" s="342">
        <v>250</v>
      </c>
      <c r="E475" s="877">
        <v>0</v>
      </c>
      <c r="F475" s="261">
        <f>D475*E475</f>
        <v>0</v>
      </c>
    </row>
    <row r="476" spans="1:6">
      <c r="A476" s="255"/>
      <c r="B476" s="256"/>
      <c r="C476" s="341"/>
      <c r="D476" s="342"/>
      <c r="E476" s="877"/>
      <c r="F476" s="261"/>
    </row>
    <row r="477" spans="1:6" ht="38.25">
      <c r="A477" s="255" t="s">
        <v>957</v>
      </c>
      <c r="B477" s="343" t="s">
        <v>1173</v>
      </c>
      <c r="E477" s="869"/>
      <c r="F477" s="261"/>
    </row>
    <row r="478" spans="1:6">
      <c r="A478" s="255"/>
      <c r="B478" s="256" t="s">
        <v>1031</v>
      </c>
      <c r="C478" s="341" t="s">
        <v>963</v>
      </c>
      <c r="D478" s="342">
        <v>125</v>
      </c>
      <c r="E478" s="877">
        <v>0</v>
      </c>
      <c r="F478" s="261">
        <f>D478*E478</f>
        <v>0</v>
      </c>
    </row>
    <row r="479" spans="1:6">
      <c r="A479" s="255"/>
      <c r="B479" s="256"/>
      <c r="C479" s="341"/>
      <c r="D479" s="342"/>
      <c r="E479" s="877"/>
      <c r="F479" s="261"/>
    </row>
    <row r="480" spans="1:6" ht="89.25">
      <c r="A480" s="255" t="s">
        <v>957</v>
      </c>
      <c r="B480" s="343" t="s">
        <v>1174</v>
      </c>
      <c r="E480" s="869"/>
      <c r="F480" s="261"/>
    </row>
    <row r="481" spans="1:6">
      <c r="A481" s="255"/>
      <c r="B481" s="256" t="s">
        <v>958</v>
      </c>
      <c r="C481" s="341" t="s">
        <v>135</v>
      </c>
      <c r="D481" s="342">
        <v>1</v>
      </c>
      <c r="E481" s="877">
        <v>0</v>
      </c>
      <c r="F481" s="261">
        <f>D481*E481</f>
        <v>0</v>
      </c>
    </row>
    <row r="482" spans="1:6">
      <c r="A482" s="255"/>
      <c r="B482" s="256"/>
      <c r="C482" s="341"/>
      <c r="D482" s="342"/>
      <c r="E482" s="877"/>
      <c r="F482" s="261"/>
    </row>
    <row r="483" spans="1:6" ht="25.5">
      <c r="A483" s="255" t="s">
        <v>957</v>
      </c>
      <c r="B483" s="343" t="s">
        <v>1175</v>
      </c>
      <c r="E483" s="869"/>
      <c r="F483" s="261"/>
    </row>
    <row r="484" spans="1:6">
      <c r="A484" s="255"/>
      <c r="B484" s="256" t="s">
        <v>958</v>
      </c>
      <c r="C484" s="341" t="s">
        <v>135</v>
      </c>
      <c r="D484" s="342">
        <v>1</v>
      </c>
      <c r="E484" s="877">
        <v>0</v>
      </c>
      <c r="F484" s="261">
        <f>D484*E484</f>
        <v>0</v>
      </c>
    </row>
    <row r="485" spans="1:6">
      <c r="A485" s="255"/>
      <c r="B485" s="256"/>
      <c r="C485" s="341"/>
      <c r="D485" s="342"/>
      <c r="E485" s="877"/>
      <c r="F485" s="261"/>
    </row>
    <row r="486" spans="1:6">
      <c r="A486" s="316" t="s">
        <v>1176</v>
      </c>
      <c r="B486" s="311" t="s">
        <v>1177</v>
      </c>
      <c r="E486" s="869"/>
      <c r="F486" s="261"/>
    </row>
    <row r="487" spans="1:6">
      <c r="A487" s="316"/>
      <c r="B487" s="311"/>
      <c r="E487" s="869"/>
      <c r="F487" s="261"/>
    </row>
    <row r="488" spans="1:6" ht="255">
      <c r="A488" s="255" t="s">
        <v>957</v>
      </c>
      <c r="B488" s="343" t="s">
        <v>1178</v>
      </c>
      <c r="E488" s="869"/>
      <c r="F488" s="261"/>
    </row>
    <row r="489" spans="1:6">
      <c r="A489" s="255"/>
      <c r="B489" s="256" t="s">
        <v>1005</v>
      </c>
      <c r="C489" s="341" t="s">
        <v>375</v>
      </c>
      <c r="D489" s="342">
        <v>1</v>
      </c>
      <c r="E489" s="877">
        <v>0</v>
      </c>
      <c r="F489" s="261">
        <f>D489*E489</f>
        <v>0</v>
      </c>
    </row>
    <row r="490" spans="1:6">
      <c r="A490" s="255"/>
      <c r="B490" s="256"/>
      <c r="E490" s="869"/>
      <c r="F490" s="261"/>
    </row>
    <row r="491" spans="1:6">
      <c r="A491" s="255" t="s">
        <v>957</v>
      </c>
      <c r="B491" s="343" t="s">
        <v>1179</v>
      </c>
      <c r="E491" s="869"/>
      <c r="F491" s="261"/>
    </row>
    <row r="492" spans="1:6">
      <c r="A492" s="255"/>
      <c r="B492" s="256" t="s">
        <v>1005</v>
      </c>
      <c r="C492" s="341" t="s">
        <v>375</v>
      </c>
      <c r="D492" s="342">
        <v>4</v>
      </c>
      <c r="E492" s="877">
        <v>0</v>
      </c>
      <c r="F492" s="261">
        <f>D492*E492</f>
        <v>0</v>
      </c>
    </row>
    <row r="493" spans="1:6">
      <c r="A493" s="255"/>
      <c r="B493" s="256"/>
      <c r="E493" s="869"/>
      <c r="F493" s="261"/>
    </row>
    <row r="494" spans="1:6" ht="38.25">
      <c r="A494" s="255" t="s">
        <v>957</v>
      </c>
      <c r="B494" s="343" t="s">
        <v>1180</v>
      </c>
      <c r="E494" s="869"/>
      <c r="F494" s="261"/>
    </row>
    <row r="495" spans="1:6">
      <c r="A495" s="255"/>
      <c r="B495" s="256" t="s">
        <v>1005</v>
      </c>
      <c r="C495" s="341" t="s">
        <v>375</v>
      </c>
      <c r="D495" s="342">
        <v>1</v>
      </c>
      <c r="E495" s="877">
        <v>0</v>
      </c>
      <c r="F495" s="261">
        <f>D495*E495</f>
        <v>0</v>
      </c>
    </row>
    <row r="496" spans="1:6">
      <c r="A496" s="255"/>
      <c r="B496" s="256"/>
      <c r="E496" s="869"/>
      <c r="F496" s="261"/>
    </row>
    <row r="497" spans="1:6" ht="25.5">
      <c r="A497" s="255" t="s">
        <v>957</v>
      </c>
      <c r="B497" s="343" t="s">
        <v>1181</v>
      </c>
      <c r="E497" s="869"/>
      <c r="F497" s="261"/>
    </row>
    <row r="498" spans="1:6">
      <c r="A498" s="255"/>
      <c r="B498" s="256" t="s">
        <v>1005</v>
      </c>
      <c r="C498" s="341" t="s">
        <v>375</v>
      </c>
      <c r="D498" s="342">
        <v>111</v>
      </c>
      <c r="E498" s="877">
        <v>0</v>
      </c>
      <c r="F498" s="261">
        <f>D498*E498</f>
        <v>0</v>
      </c>
    </row>
    <row r="499" spans="1:6">
      <c r="A499" s="255"/>
      <c r="B499" s="256"/>
      <c r="E499" s="869"/>
      <c r="F499" s="261"/>
    </row>
    <row r="500" spans="1:6" ht="38.25">
      <c r="A500" s="255" t="s">
        <v>957</v>
      </c>
      <c r="B500" s="343" t="s">
        <v>1182</v>
      </c>
      <c r="E500" s="869"/>
      <c r="F500" s="261"/>
    </row>
    <row r="501" spans="1:6">
      <c r="A501" s="255"/>
      <c r="B501" s="256" t="s">
        <v>1005</v>
      </c>
      <c r="C501" s="341" t="s">
        <v>375</v>
      </c>
      <c r="D501" s="342">
        <v>8</v>
      </c>
      <c r="E501" s="877">
        <v>0</v>
      </c>
      <c r="F501" s="261">
        <f>D501*E501</f>
        <v>0</v>
      </c>
    </row>
    <row r="502" spans="1:6">
      <c r="A502" s="255"/>
      <c r="B502" s="256"/>
      <c r="E502" s="869"/>
      <c r="F502" s="261"/>
    </row>
    <row r="503" spans="1:6" ht="25.5">
      <c r="A503" s="255" t="s">
        <v>957</v>
      </c>
      <c r="B503" s="343" t="s">
        <v>1183</v>
      </c>
      <c r="E503" s="869"/>
      <c r="F503" s="261"/>
    </row>
    <row r="504" spans="1:6">
      <c r="A504" s="255"/>
      <c r="B504" s="256" t="s">
        <v>1005</v>
      </c>
      <c r="C504" s="341" t="s">
        <v>375</v>
      </c>
      <c r="D504" s="342">
        <v>5</v>
      </c>
      <c r="E504" s="877">
        <v>0</v>
      </c>
      <c r="F504" s="261">
        <f>D504*E504</f>
        <v>0</v>
      </c>
    </row>
    <row r="505" spans="1:6">
      <c r="A505" s="255"/>
      <c r="B505" s="256"/>
      <c r="E505" s="869"/>
      <c r="F505" s="261"/>
    </row>
    <row r="506" spans="1:6" ht="25.5">
      <c r="A506" s="255" t="s">
        <v>957</v>
      </c>
      <c r="B506" s="343" t="s">
        <v>1184</v>
      </c>
      <c r="E506" s="869"/>
      <c r="F506" s="261"/>
    </row>
    <row r="507" spans="1:6">
      <c r="A507" s="255"/>
      <c r="B507" s="256" t="s">
        <v>1005</v>
      </c>
      <c r="C507" s="341" t="s">
        <v>375</v>
      </c>
      <c r="D507" s="342">
        <v>14</v>
      </c>
      <c r="E507" s="877">
        <v>0</v>
      </c>
      <c r="F507" s="261">
        <f>D507*E507</f>
        <v>0</v>
      </c>
    </row>
    <row r="508" spans="1:6">
      <c r="A508" s="255"/>
      <c r="B508" s="256"/>
      <c r="E508" s="869"/>
      <c r="F508" s="261"/>
    </row>
    <row r="509" spans="1:6">
      <c r="A509" s="255" t="s">
        <v>957</v>
      </c>
      <c r="B509" s="343" t="s">
        <v>1185</v>
      </c>
      <c r="E509" s="869"/>
      <c r="F509" s="261"/>
    </row>
    <row r="510" spans="1:6">
      <c r="A510" s="255"/>
      <c r="B510" s="256" t="s">
        <v>1005</v>
      </c>
      <c r="C510" s="341" t="s">
        <v>375</v>
      </c>
      <c r="D510" s="342">
        <v>14</v>
      </c>
      <c r="E510" s="877">
        <v>0</v>
      </c>
      <c r="F510" s="261">
        <f>D510*E510</f>
        <v>0</v>
      </c>
    </row>
    <row r="511" spans="1:6">
      <c r="A511" s="255"/>
      <c r="B511" s="256"/>
      <c r="E511" s="869"/>
      <c r="F511" s="261"/>
    </row>
    <row r="512" spans="1:6">
      <c r="A512" s="255" t="s">
        <v>957</v>
      </c>
      <c r="B512" s="343" t="s">
        <v>1186</v>
      </c>
      <c r="E512" s="869"/>
      <c r="F512" s="261"/>
    </row>
    <row r="513" spans="1:7">
      <c r="A513" s="255"/>
      <c r="B513" s="256" t="s">
        <v>1005</v>
      </c>
      <c r="C513" s="341" t="s">
        <v>375</v>
      </c>
      <c r="D513" s="342">
        <v>14</v>
      </c>
      <c r="E513" s="877">
        <v>0</v>
      </c>
      <c r="F513" s="261">
        <f>D513*E513</f>
        <v>0</v>
      </c>
    </row>
    <row r="514" spans="1:7">
      <c r="A514" s="255"/>
      <c r="B514" s="256"/>
      <c r="E514" s="869"/>
      <c r="F514" s="261"/>
    </row>
    <row r="515" spans="1:7" ht="38.25">
      <c r="A515" s="255" t="s">
        <v>957</v>
      </c>
      <c r="B515" s="343" t="s">
        <v>1187</v>
      </c>
      <c r="E515" s="869"/>
      <c r="F515" s="261"/>
    </row>
    <row r="516" spans="1:7">
      <c r="A516" s="255"/>
      <c r="B516" s="256" t="s">
        <v>1005</v>
      </c>
      <c r="C516" s="341" t="s">
        <v>375</v>
      </c>
      <c r="D516" s="342">
        <v>32</v>
      </c>
      <c r="E516" s="877">
        <v>0</v>
      </c>
      <c r="F516" s="261">
        <f>D516*E516</f>
        <v>0</v>
      </c>
    </row>
    <row r="517" spans="1:7">
      <c r="A517" s="255"/>
      <c r="B517" s="256"/>
      <c r="E517" s="869"/>
      <c r="F517" s="261"/>
    </row>
    <row r="518" spans="1:7" ht="25.5">
      <c r="A518" s="255" t="s">
        <v>957</v>
      </c>
      <c r="B518" s="343" t="s">
        <v>1188</v>
      </c>
      <c r="E518" s="869"/>
      <c r="F518" s="261"/>
    </row>
    <row r="519" spans="1:7">
      <c r="A519" s="255"/>
      <c r="B519" s="256" t="s">
        <v>1005</v>
      </c>
      <c r="C519" s="341" t="s">
        <v>375</v>
      </c>
      <c r="D519" s="342">
        <v>4</v>
      </c>
      <c r="E519" s="877">
        <v>0</v>
      </c>
      <c r="F519" s="261">
        <f>D519*E519</f>
        <v>0</v>
      </c>
    </row>
    <row r="520" spans="1:7">
      <c r="A520" s="255"/>
      <c r="B520" s="256"/>
      <c r="E520" s="869"/>
      <c r="F520" s="261"/>
    </row>
    <row r="521" spans="1:7">
      <c r="A521" s="255" t="s">
        <v>957</v>
      </c>
      <c r="B521" s="343" t="s">
        <v>1189</v>
      </c>
      <c r="E521" s="869"/>
      <c r="F521" s="261"/>
    </row>
    <row r="522" spans="1:7">
      <c r="A522" s="255"/>
      <c r="B522" s="256" t="s">
        <v>1005</v>
      </c>
      <c r="C522" s="341" t="s">
        <v>375</v>
      </c>
      <c r="D522" s="342">
        <v>36</v>
      </c>
      <c r="E522" s="877">
        <v>0</v>
      </c>
      <c r="F522" s="261">
        <f>D522*E522</f>
        <v>0</v>
      </c>
    </row>
    <row r="523" spans="1:7">
      <c r="A523" s="255"/>
      <c r="B523" s="256"/>
      <c r="E523" s="878"/>
      <c r="F523" s="261"/>
    </row>
    <row r="524" spans="1:7" ht="76.5">
      <c r="A524" s="255" t="s">
        <v>957</v>
      </c>
      <c r="B524" s="343" t="s">
        <v>1190</v>
      </c>
      <c r="D524" s="344"/>
      <c r="E524" s="878"/>
      <c r="F524" s="261"/>
    </row>
    <row r="525" spans="1:7">
      <c r="A525" s="255"/>
      <c r="B525" s="256" t="s">
        <v>1005</v>
      </c>
      <c r="C525" s="341" t="s">
        <v>375</v>
      </c>
      <c r="D525" s="342">
        <v>16</v>
      </c>
      <c r="E525" s="877">
        <v>0</v>
      </c>
      <c r="F525" s="261">
        <f>D525*E525</f>
        <v>0</v>
      </c>
    </row>
    <row r="526" spans="1:7">
      <c r="A526" s="255"/>
      <c r="B526" s="256"/>
      <c r="E526" s="869"/>
      <c r="F526" s="261"/>
    </row>
    <row r="527" spans="1:7" ht="38.25">
      <c r="A527" s="255" t="s">
        <v>957</v>
      </c>
      <c r="B527" s="343" t="s">
        <v>1191</v>
      </c>
      <c r="D527" s="344"/>
      <c r="E527" s="878"/>
      <c r="F527" s="261"/>
      <c r="G527" s="345"/>
    </row>
    <row r="528" spans="1:7">
      <c r="A528" s="255"/>
      <c r="B528" s="256" t="s">
        <v>1005</v>
      </c>
      <c r="C528" s="341" t="s">
        <v>375</v>
      </c>
      <c r="D528" s="342">
        <v>3</v>
      </c>
      <c r="E528" s="877">
        <v>0</v>
      </c>
      <c r="F528" s="261">
        <f>D528*E528</f>
        <v>0</v>
      </c>
      <c r="G528" s="345"/>
    </row>
    <row r="529" spans="1:7">
      <c r="A529" s="255"/>
      <c r="B529" s="256"/>
      <c r="C529" s="341"/>
      <c r="D529" s="342"/>
      <c r="E529" s="877"/>
      <c r="F529" s="261"/>
      <c r="G529" s="345"/>
    </row>
    <row r="530" spans="1:7" ht="38.25">
      <c r="A530" s="255" t="s">
        <v>957</v>
      </c>
      <c r="B530" s="343" t="s">
        <v>1192</v>
      </c>
      <c r="D530" s="344"/>
      <c r="E530" s="878"/>
      <c r="F530" s="261"/>
      <c r="G530" s="345"/>
    </row>
    <row r="531" spans="1:7">
      <c r="A531" s="255"/>
      <c r="B531" s="256" t="s">
        <v>1005</v>
      </c>
      <c r="C531" s="341" t="s">
        <v>375</v>
      </c>
      <c r="D531" s="342">
        <v>4</v>
      </c>
      <c r="E531" s="877">
        <v>0</v>
      </c>
      <c r="F531" s="261">
        <f>D531*E531</f>
        <v>0</v>
      </c>
      <c r="G531" s="345"/>
    </row>
    <row r="532" spans="1:7">
      <c r="A532" s="255"/>
      <c r="B532" s="256"/>
      <c r="C532" s="341"/>
      <c r="D532" s="342"/>
      <c r="E532" s="877"/>
      <c r="F532" s="261"/>
      <c r="G532" s="345"/>
    </row>
    <row r="533" spans="1:7" ht="76.5">
      <c r="A533" s="255" t="s">
        <v>957</v>
      </c>
      <c r="B533" s="343" t="s">
        <v>1193</v>
      </c>
      <c r="D533" s="344"/>
      <c r="E533" s="878"/>
      <c r="F533" s="261"/>
      <c r="G533" s="345"/>
    </row>
    <row r="534" spans="1:7">
      <c r="A534" s="255"/>
      <c r="B534" s="256" t="s">
        <v>1005</v>
      </c>
      <c r="C534" s="341" t="s">
        <v>375</v>
      </c>
      <c r="D534" s="342">
        <v>1</v>
      </c>
      <c r="E534" s="877">
        <v>0</v>
      </c>
      <c r="F534" s="261">
        <f>D534*E534</f>
        <v>0</v>
      </c>
      <c r="G534" s="345"/>
    </row>
    <row r="535" spans="1:7">
      <c r="A535" s="255"/>
      <c r="B535" s="256"/>
      <c r="C535" s="341"/>
      <c r="D535" s="342"/>
      <c r="E535" s="877"/>
      <c r="F535" s="261"/>
      <c r="G535" s="345"/>
    </row>
    <row r="536" spans="1:7" ht="51">
      <c r="A536" s="255" t="s">
        <v>957</v>
      </c>
      <c r="B536" s="343" t="s">
        <v>1194</v>
      </c>
      <c r="D536" s="344"/>
      <c r="E536" s="878"/>
      <c r="F536" s="261"/>
      <c r="G536" s="345"/>
    </row>
    <row r="537" spans="1:7">
      <c r="A537" s="255"/>
      <c r="B537" s="256" t="s">
        <v>1005</v>
      </c>
      <c r="C537" s="341" t="s">
        <v>375</v>
      </c>
      <c r="D537" s="342">
        <v>4</v>
      </c>
      <c r="E537" s="877">
        <v>0</v>
      </c>
      <c r="F537" s="261">
        <f>D537*E537</f>
        <v>0</v>
      </c>
      <c r="G537" s="345"/>
    </row>
    <row r="538" spans="1:7">
      <c r="A538" s="255"/>
      <c r="B538" s="256"/>
      <c r="C538" s="341"/>
      <c r="D538" s="342"/>
      <c r="E538" s="877"/>
      <c r="F538" s="261"/>
      <c r="G538" s="345"/>
    </row>
    <row r="539" spans="1:7" ht="25.5">
      <c r="A539" s="255" t="s">
        <v>957</v>
      </c>
      <c r="B539" s="343" t="s">
        <v>1195</v>
      </c>
      <c r="D539" s="344"/>
      <c r="E539" s="878"/>
      <c r="F539" s="261"/>
      <c r="G539" s="345"/>
    </row>
    <row r="540" spans="1:7">
      <c r="A540" s="255"/>
      <c r="B540" s="256" t="s">
        <v>1005</v>
      </c>
      <c r="C540" s="341" t="s">
        <v>375</v>
      </c>
      <c r="D540" s="342">
        <v>4</v>
      </c>
      <c r="E540" s="877">
        <v>0</v>
      </c>
      <c r="F540" s="261">
        <f>D540*E540</f>
        <v>0</v>
      </c>
      <c r="G540" s="345"/>
    </row>
    <row r="541" spans="1:7">
      <c r="A541" s="255"/>
      <c r="B541" s="256"/>
      <c r="C541" s="341"/>
      <c r="D541" s="342"/>
      <c r="E541" s="877"/>
      <c r="F541" s="261"/>
      <c r="G541" s="345"/>
    </row>
    <row r="542" spans="1:7" ht="25.5">
      <c r="A542" s="255" t="s">
        <v>957</v>
      </c>
      <c r="B542" s="343" t="s">
        <v>1196</v>
      </c>
      <c r="D542" s="344"/>
      <c r="E542" s="878"/>
      <c r="F542" s="261"/>
      <c r="G542" s="345"/>
    </row>
    <row r="543" spans="1:7">
      <c r="A543" s="255"/>
      <c r="B543" s="256" t="s">
        <v>1005</v>
      </c>
      <c r="C543" s="341" t="s">
        <v>375</v>
      </c>
      <c r="D543" s="342">
        <v>4</v>
      </c>
      <c r="E543" s="877">
        <v>0</v>
      </c>
      <c r="F543" s="261">
        <f>D543*E543</f>
        <v>0</v>
      </c>
      <c r="G543" s="345"/>
    </row>
    <row r="544" spans="1:7">
      <c r="A544" s="255"/>
      <c r="B544" s="256"/>
      <c r="C544" s="341"/>
      <c r="D544" s="342"/>
      <c r="E544" s="877"/>
      <c r="F544" s="261"/>
      <c r="G544" s="345"/>
    </row>
    <row r="545" spans="1:7">
      <c r="A545" s="255" t="s">
        <v>957</v>
      </c>
      <c r="B545" s="343" t="s">
        <v>1197</v>
      </c>
      <c r="D545" s="344"/>
      <c r="E545" s="878"/>
      <c r="F545" s="261"/>
      <c r="G545" s="345"/>
    </row>
    <row r="546" spans="1:7">
      <c r="A546" s="255"/>
      <c r="B546" s="256" t="s">
        <v>1031</v>
      </c>
      <c r="C546" s="341" t="s">
        <v>963</v>
      </c>
      <c r="D546" s="342">
        <v>3370</v>
      </c>
      <c r="E546" s="877">
        <v>0</v>
      </c>
      <c r="F546" s="261">
        <f>D546*E546</f>
        <v>0</v>
      </c>
      <c r="G546" s="345"/>
    </row>
    <row r="547" spans="1:7">
      <c r="A547" s="255"/>
      <c r="B547" s="256"/>
      <c r="C547" s="341"/>
      <c r="D547" s="342"/>
      <c r="E547" s="877"/>
      <c r="F547" s="261"/>
      <c r="G547" s="345"/>
    </row>
    <row r="548" spans="1:7">
      <c r="A548" s="255" t="s">
        <v>957</v>
      </c>
      <c r="B548" s="343" t="s">
        <v>1198</v>
      </c>
      <c r="D548" s="344"/>
      <c r="E548" s="878"/>
      <c r="F548" s="261"/>
      <c r="G548" s="345"/>
    </row>
    <row r="549" spans="1:7">
      <c r="A549" s="255"/>
      <c r="B549" s="256" t="s">
        <v>1031</v>
      </c>
      <c r="C549" s="341" t="s">
        <v>963</v>
      </c>
      <c r="D549" s="342">
        <v>260</v>
      </c>
      <c r="E549" s="877">
        <v>0</v>
      </c>
      <c r="F549" s="261">
        <f>D549*E549</f>
        <v>0</v>
      </c>
      <c r="G549" s="345"/>
    </row>
    <row r="550" spans="1:7">
      <c r="A550" s="255"/>
      <c r="B550" s="256"/>
      <c r="C550" s="341"/>
      <c r="D550" s="342"/>
      <c r="E550" s="877"/>
      <c r="F550" s="261"/>
      <c r="G550" s="345"/>
    </row>
    <row r="551" spans="1:7" ht="25.5">
      <c r="A551" s="255" t="s">
        <v>957</v>
      </c>
      <c r="B551" s="343" t="s">
        <v>1199</v>
      </c>
      <c r="D551" s="344"/>
      <c r="E551" s="878"/>
      <c r="F551" s="261"/>
      <c r="G551" s="345"/>
    </row>
    <row r="552" spans="1:7">
      <c r="A552" s="255"/>
      <c r="B552" s="256" t="s">
        <v>1031</v>
      </c>
      <c r="C552" s="341" t="s">
        <v>963</v>
      </c>
      <c r="D552" s="342">
        <v>2000</v>
      </c>
      <c r="E552" s="877">
        <v>0</v>
      </c>
      <c r="F552" s="261">
        <f>D552*E552</f>
        <v>0</v>
      </c>
      <c r="G552" s="345"/>
    </row>
    <row r="553" spans="1:7">
      <c r="A553" s="255"/>
      <c r="B553" s="256"/>
      <c r="C553" s="341"/>
      <c r="D553" s="342"/>
      <c r="E553" s="877"/>
      <c r="F553" s="261"/>
      <c r="G553" s="345"/>
    </row>
    <row r="554" spans="1:7" ht="25.5">
      <c r="A554" s="255" t="s">
        <v>957</v>
      </c>
      <c r="B554" s="343" t="s">
        <v>1200</v>
      </c>
      <c r="D554" s="344"/>
      <c r="E554" s="878"/>
      <c r="F554" s="261"/>
      <c r="G554" s="345"/>
    </row>
    <row r="555" spans="1:7">
      <c r="A555" s="255"/>
      <c r="B555" s="256" t="s">
        <v>1031</v>
      </c>
      <c r="C555" s="341" t="s">
        <v>963</v>
      </c>
      <c r="D555" s="342">
        <v>300</v>
      </c>
      <c r="E555" s="877">
        <v>0</v>
      </c>
      <c r="F555" s="261">
        <f>D555*E555</f>
        <v>0</v>
      </c>
      <c r="G555" s="345"/>
    </row>
    <row r="556" spans="1:7">
      <c r="A556" s="255"/>
      <c r="B556" s="256"/>
      <c r="C556" s="341"/>
      <c r="D556" s="342"/>
      <c r="E556" s="877"/>
      <c r="F556" s="261"/>
      <c r="G556" s="345"/>
    </row>
    <row r="557" spans="1:7" ht="127.5">
      <c r="A557" s="255" t="s">
        <v>957</v>
      </c>
      <c r="B557" s="343" t="s">
        <v>1201</v>
      </c>
      <c r="D557" s="344"/>
      <c r="E557" s="878"/>
      <c r="F557" s="261"/>
      <c r="G557" s="345"/>
    </row>
    <row r="558" spans="1:7">
      <c r="A558" s="255"/>
      <c r="B558" s="256" t="s">
        <v>983</v>
      </c>
      <c r="C558" s="341" t="s">
        <v>135</v>
      </c>
      <c r="D558" s="342">
        <v>1</v>
      </c>
      <c r="E558" s="877">
        <v>0</v>
      </c>
      <c r="F558" s="261">
        <f>D558*E558</f>
        <v>0</v>
      </c>
      <c r="G558" s="345"/>
    </row>
    <row r="559" spans="1:7">
      <c r="A559" s="255"/>
      <c r="B559" s="256"/>
      <c r="C559" s="341"/>
      <c r="D559" s="342"/>
      <c r="E559" s="877"/>
      <c r="F559" s="261"/>
      <c r="G559" s="345"/>
    </row>
    <row r="560" spans="1:7" ht="25.5">
      <c r="A560" s="255" t="s">
        <v>957</v>
      </c>
      <c r="B560" s="343" t="s">
        <v>1202</v>
      </c>
      <c r="D560" s="344"/>
      <c r="E560" s="878"/>
      <c r="F560" s="261"/>
      <c r="G560" s="345"/>
    </row>
    <row r="561" spans="1:7">
      <c r="A561" s="255"/>
      <c r="B561" s="256" t="s">
        <v>983</v>
      </c>
      <c r="C561" s="341" t="s">
        <v>135</v>
      </c>
      <c r="D561" s="342">
        <v>1</v>
      </c>
      <c r="E561" s="877">
        <v>0</v>
      </c>
      <c r="F561" s="261">
        <f>D561*E561</f>
        <v>0</v>
      </c>
      <c r="G561" s="345"/>
    </row>
    <row r="562" spans="1:7">
      <c r="A562" s="255"/>
      <c r="B562" s="256"/>
      <c r="C562" s="341"/>
      <c r="D562" s="342"/>
      <c r="E562" s="877"/>
      <c r="F562" s="261"/>
      <c r="G562" s="345"/>
    </row>
    <row r="563" spans="1:7" ht="25.5">
      <c r="A563" s="255" t="s">
        <v>957</v>
      </c>
      <c r="B563" s="343" t="s">
        <v>1175</v>
      </c>
      <c r="D563" s="344"/>
      <c r="E563" s="878"/>
      <c r="F563" s="261"/>
      <c r="G563" s="345"/>
    </row>
    <row r="564" spans="1:7">
      <c r="A564" s="255"/>
      <c r="B564" s="256" t="s">
        <v>983</v>
      </c>
      <c r="C564" s="341" t="s">
        <v>135</v>
      </c>
      <c r="D564" s="342">
        <v>1</v>
      </c>
      <c r="E564" s="877">
        <v>0</v>
      </c>
      <c r="F564" s="261">
        <f>D564*E564</f>
        <v>0</v>
      </c>
      <c r="G564" s="345"/>
    </row>
    <row r="565" spans="1:7">
      <c r="A565" s="255"/>
      <c r="B565" s="256"/>
      <c r="C565" s="341"/>
      <c r="D565" s="342"/>
      <c r="E565" s="877"/>
      <c r="F565" s="261"/>
      <c r="G565" s="345"/>
    </row>
    <row r="566" spans="1:7">
      <c r="A566" s="316" t="s">
        <v>1203</v>
      </c>
      <c r="B566" s="311" t="s">
        <v>1204</v>
      </c>
      <c r="E566" s="878"/>
      <c r="F566" s="261"/>
    </row>
    <row r="567" spans="1:7">
      <c r="A567" s="346"/>
      <c r="B567" s="335"/>
      <c r="C567" s="329"/>
      <c r="D567" s="330"/>
      <c r="E567" s="878"/>
      <c r="F567" s="261"/>
    </row>
    <row r="568" spans="1:7" ht="51">
      <c r="A568" s="346" t="s">
        <v>957</v>
      </c>
      <c r="B568" s="256" t="s">
        <v>1205</v>
      </c>
      <c r="C568" s="329"/>
      <c r="D568" s="330"/>
      <c r="E568" s="878"/>
      <c r="F568" s="261"/>
    </row>
    <row r="569" spans="1:7">
      <c r="A569" s="346"/>
      <c r="B569" s="256" t="s">
        <v>1127</v>
      </c>
      <c r="C569" s="320" t="s">
        <v>135</v>
      </c>
      <c r="D569" s="258">
        <v>20</v>
      </c>
      <c r="E569" s="869">
        <v>0</v>
      </c>
      <c r="F569" s="261">
        <f>D569*E569</f>
        <v>0</v>
      </c>
    </row>
    <row r="570" spans="1:7">
      <c r="A570" s="346"/>
      <c r="B570" s="335"/>
      <c r="C570" s="329"/>
      <c r="E570" s="869"/>
      <c r="F570" s="261"/>
    </row>
    <row r="571" spans="1:7" ht="38.25">
      <c r="A571" s="346" t="s">
        <v>957</v>
      </c>
      <c r="B571" s="256" t="s">
        <v>1206</v>
      </c>
      <c r="C571" s="320"/>
      <c r="E571" s="869"/>
      <c r="F571" s="261"/>
    </row>
    <row r="572" spans="1:7">
      <c r="A572" s="346"/>
      <c r="B572" s="256" t="s">
        <v>1127</v>
      </c>
      <c r="C572" s="320" t="s">
        <v>135</v>
      </c>
      <c r="D572" s="258">
        <v>13</v>
      </c>
      <c r="E572" s="869">
        <v>0</v>
      </c>
      <c r="F572" s="261">
        <f>D572*E572</f>
        <v>0</v>
      </c>
    </row>
    <row r="573" spans="1:7">
      <c r="A573" s="346"/>
      <c r="B573" s="256"/>
      <c r="C573" s="320"/>
      <c r="E573" s="869"/>
      <c r="F573" s="261"/>
    </row>
    <row r="574" spans="1:7" ht="51">
      <c r="A574" s="346" t="s">
        <v>957</v>
      </c>
      <c r="B574" s="256" t="s">
        <v>1207</v>
      </c>
      <c r="C574" s="320"/>
      <c r="E574" s="869"/>
      <c r="F574" s="261"/>
    </row>
    <row r="575" spans="1:7">
      <c r="A575" s="346"/>
      <c r="B575" s="256" t="s">
        <v>1127</v>
      </c>
      <c r="C575" s="320" t="s">
        <v>135</v>
      </c>
      <c r="D575" s="258">
        <v>15</v>
      </c>
      <c r="E575" s="869">
        <v>0</v>
      </c>
      <c r="F575" s="261">
        <f>D575*E575</f>
        <v>0</v>
      </c>
    </row>
    <row r="576" spans="1:7">
      <c r="A576" s="346"/>
      <c r="B576" s="256"/>
      <c r="C576" s="320"/>
      <c r="E576" s="869"/>
      <c r="F576" s="261"/>
    </row>
    <row r="577" spans="1:6" ht="51">
      <c r="A577" s="346" t="s">
        <v>957</v>
      </c>
      <c r="B577" s="256" t="s">
        <v>1208</v>
      </c>
      <c r="C577" s="320"/>
      <c r="E577" s="869"/>
      <c r="F577" s="261"/>
    </row>
    <row r="578" spans="1:6">
      <c r="A578" s="346"/>
      <c r="B578" s="256" t="s">
        <v>1127</v>
      </c>
      <c r="C578" s="320" t="s">
        <v>135</v>
      </c>
      <c r="D578" s="258">
        <v>360</v>
      </c>
      <c r="E578" s="869">
        <v>0</v>
      </c>
      <c r="F578" s="261">
        <f>D578*E578</f>
        <v>0</v>
      </c>
    </row>
    <row r="579" spans="1:6">
      <c r="A579" s="346"/>
      <c r="B579" s="256"/>
      <c r="C579" s="320"/>
      <c r="E579" s="869"/>
      <c r="F579" s="261"/>
    </row>
    <row r="580" spans="1:6" ht="38.25">
      <c r="A580" s="346" t="s">
        <v>957</v>
      </c>
      <c r="B580" s="256" t="s">
        <v>1209</v>
      </c>
      <c r="C580" s="320"/>
      <c r="E580" s="869"/>
      <c r="F580" s="261"/>
    </row>
    <row r="581" spans="1:6">
      <c r="A581" s="346"/>
      <c r="B581" s="256" t="s">
        <v>1127</v>
      </c>
      <c r="C581" s="320" t="s">
        <v>135</v>
      </c>
      <c r="D581" s="258">
        <v>180</v>
      </c>
      <c r="E581" s="869">
        <v>0</v>
      </c>
      <c r="F581" s="261">
        <f>D581*E581</f>
        <v>0</v>
      </c>
    </row>
    <row r="582" spans="1:6">
      <c r="A582" s="346"/>
      <c r="B582" s="256"/>
      <c r="C582" s="320"/>
      <c r="E582" s="869"/>
      <c r="F582" s="261"/>
    </row>
    <row r="583" spans="1:6" ht="51">
      <c r="A583" s="346" t="s">
        <v>957</v>
      </c>
      <c r="B583" s="256" t="s">
        <v>1210</v>
      </c>
      <c r="C583" s="320"/>
      <c r="E583" s="869"/>
      <c r="F583" s="261"/>
    </row>
    <row r="584" spans="1:6">
      <c r="A584" s="346"/>
      <c r="B584" s="256" t="s">
        <v>1127</v>
      </c>
      <c r="C584" s="320" t="s">
        <v>135</v>
      </c>
      <c r="D584" s="258">
        <v>60</v>
      </c>
      <c r="E584" s="869">
        <v>0</v>
      </c>
      <c r="F584" s="261">
        <f>D584*E584</f>
        <v>0</v>
      </c>
    </row>
    <row r="585" spans="1:6">
      <c r="A585" s="346"/>
      <c r="B585" s="256"/>
      <c r="C585" s="320"/>
      <c r="E585" s="869"/>
      <c r="F585" s="261"/>
    </row>
    <row r="586" spans="1:6" ht="38.25">
      <c r="A586" s="346" t="s">
        <v>957</v>
      </c>
      <c r="B586" s="256" t="s">
        <v>1211</v>
      </c>
      <c r="C586" s="320"/>
      <c r="E586" s="869"/>
      <c r="F586" s="261"/>
    </row>
    <row r="587" spans="1:6">
      <c r="A587" s="346"/>
      <c r="B587" s="256" t="s">
        <v>1129</v>
      </c>
      <c r="C587" s="320" t="s">
        <v>963</v>
      </c>
      <c r="D587" s="258">
        <v>588</v>
      </c>
      <c r="E587" s="869">
        <v>0</v>
      </c>
      <c r="F587" s="261">
        <f>D587*E587</f>
        <v>0</v>
      </c>
    </row>
    <row r="588" spans="1:6">
      <c r="A588" s="346"/>
      <c r="B588" s="256"/>
      <c r="C588" s="320"/>
      <c r="E588" s="869"/>
      <c r="F588" s="261"/>
    </row>
    <row r="589" spans="1:6" ht="63.75">
      <c r="A589" s="346" t="s">
        <v>957</v>
      </c>
      <c r="B589" s="256" t="s">
        <v>1212</v>
      </c>
      <c r="C589" s="320"/>
      <c r="E589" s="869"/>
      <c r="F589" s="261"/>
    </row>
    <row r="590" spans="1:6">
      <c r="A590" s="346"/>
      <c r="B590" s="256" t="s">
        <v>1129</v>
      </c>
      <c r="C590" s="320" t="s">
        <v>963</v>
      </c>
      <c r="D590" s="258">
        <v>80</v>
      </c>
      <c r="E590" s="869">
        <v>0</v>
      </c>
      <c r="F590" s="261">
        <f>D590*E590</f>
        <v>0</v>
      </c>
    </row>
    <row r="591" spans="1:6">
      <c r="A591" s="346"/>
      <c r="B591" s="256"/>
      <c r="C591" s="320"/>
      <c r="E591" s="869"/>
      <c r="F591" s="261"/>
    </row>
    <row r="592" spans="1:6" ht="38.25">
      <c r="A592" s="346" t="s">
        <v>957</v>
      </c>
      <c r="B592" s="256" t="s">
        <v>1213</v>
      </c>
      <c r="C592" s="320"/>
      <c r="E592" s="869"/>
      <c r="F592" s="261"/>
    </row>
    <row r="593" spans="1:6">
      <c r="A593" s="346"/>
      <c r="B593" s="256" t="s">
        <v>1129</v>
      </c>
      <c r="C593" s="320" t="s">
        <v>963</v>
      </c>
      <c r="D593" s="258">
        <v>220</v>
      </c>
      <c r="E593" s="869">
        <v>0</v>
      </c>
      <c r="F593" s="261">
        <f>D593*E593</f>
        <v>0</v>
      </c>
    </row>
    <row r="594" spans="1:6">
      <c r="A594" s="346"/>
      <c r="B594" s="256"/>
      <c r="C594" s="320"/>
      <c r="E594" s="869"/>
      <c r="F594" s="261"/>
    </row>
    <row r="595" spans="1:6" ht="51">
      <c r="A595" s="346" t="s">
        <v>957</v>
      </c>
      <c r="B595" s="256" t="s">
        <v>1214</v>
      </c>
      <c r="C595" s="320"/>
      <c r="E595" s="869"/>
      <c r="F595" s="261"/>
    </row>
    <row r="596" spans="1:6">
      <c r="A596" s="346"/>
      <c r="B596" s="256" t="s">
        <v>1127</v>
      </c>
      <c r="C596" s="320" t="s">
        <v>135</v>
      </c>
      <c r="D596" s="258">
        <v>7</v>
      </c>
      <c r="E596" s="869">
        <v>0</v>
      </c>
      <c r="F596" s="261">
        <f>D596*E596</f>
        <v>0</v>
      </c>
    </row>
    <row r="597" spans="1:6">
      <c r="A597" s="346"/>
      <c r="B597" s="256"/>
      <c r="C597" s="320"/>
      <c r="E597" s="869"/>
      <c r="F597" s="261"/>
    </row>
    <row r="598" spans="1:6" ht="38.25">
      <c r="A598" s="346" t="s">
        <v>957</v>
      </c>
      <c r="B598" s="256" t="s">
        <v>1215</v>
      </c>
      <c r="C598" s="320"/>
      <c r="E598" s="869"/>
      <c r="F598" s="261"/>
    </row>
    <row r="599" spans="1:6">
      <c r="A599" s="346"/>
      <c r="B599" s="256" t="s">
        <v>1127</v>
      </c>
      <c r="C599" s="320" t="s">
        <v>135</v>
      </c>
      <c r="D599" s="258">
        <v>6</v>
      </c>
      <c r="E599" s="869">
        <v>0</v>
      </c>
      <c r="F599" s="261">
        <f>D599*E599</f>
        <v>0</v>
      </c>
    </row>
    <row r="600" spans="1:6">
      <c r="A600" s="346"/>
      <c r="B600" s="256"/>
      <c r="C600" s="320"/>
      <c r="E600" s="869"/>
      <c r="F600" s="261"/>
    </row>
    <row r="601" spans="1:6" ht="63.75">
      <c r="A601" s="346" t="s">
        <v>957</v>
      </c>
      <c r="B601" s="256" t="s">
        <v>1216</v>
      </c>
      <c r="C601" s="320"/>
      <c r="E601" s="869"/>
      <c r="F601" s="261"/>
    </row>
    <row r="602" spans="1:6">
      <c r="A602" s="346"/>
      <c r="B602" s="256" t="s">
        <v>1127</v>
      </c>
      <c r="C602" s="320" t="s">
        <v>135</v>
      </c>
      <c r="D602" s="258">
        <v>13</v>
      </c>
      <c r="E602" s="869">
        <v>0</v>
      </c>
      <c r="F602" s="261">
        <f>D602*E602</f>
        <v>0</v>
      </c>
    </row>
    <row r="603" spans="1:6" ht="15" customHeight="1">
      <c r="A603" s="346"/>
      <c r="B603" s="256"/>
      <c r="C603" s="320"/>
      <c r="E603" s="869"/>
      <c r="F603" s="261"/>
    </row>
    <row r="604" spans="1:6" ht="15" customHeight="1">
      <c r="A604" s="346" t="s">
        <v>957</v>
      </c>
      <c r="B604" s="256" t="s">
        <v>1217</v>
      </c>
      <c r="C604" s="320"/>
      <c r="E604" s="869"/>
      <c r="F604" s="261"/>
    </row>
    <row r="605" spans="1:6" ht="13.5" customHeight="1">
      <c r="A605" s="346"/>
      <c r="B605" s="256" t="s">
        <v>1127</v>
      </c>
      <c r="C605" s="320" t="s">
        <v>135</v>
      </c>
      <c r="D605" s="258">
        <v>12</v>
      </c>
      <c r="E605" s="869">
        <v>0</v>
      </c>
      <c r="F605" s="261">
        <f>D605*E605</f>
        <v>0</v>
      </c>
    </row>
    <row r="606" spans="1:6" ht="15" customHeight="1">
      <c r="A606" s="346"/>
      <c r="B606" s="256"/>
      <c r="C606" s="320"/>
      <c r="E606" s="869"/>
      <c r="F606" s="261"/>
    </row>
    <row r="607" spans="1:6" ht="51">
      <c r="A607" s="346" t="s">
        <v>957</v>
      </c>
      <c r="B607" s="256" t="s">
        <v>1218</v>
      </c>
      <c r="C607" s="320"/>
      <c r="E607" s="869"/>
      <c r="F607" s="261"/>
    </row>
    <row r="608" spans="1:6">
      <c r="A608" s="346"/>
      <c r="B608" s="256" t="s">
        <v>1127</v>
      </c>
      <c r="C608" s="320" t="s">
        <v>135</v>
      </c>
      <c r="D608" s="258">
        <v>91</v>
      </c>
      <c r="E608" s="869">
        <v>0</v>
      </c>
      <c r="F608" s="261">
        <f>D608*E608</f>
        <v>0</v>
      </c>
    </row>
    <row r="609" spans="1:6">
      <c r="A609" s="346"/>
      <c r="B609" s="256"/>
      <c r="C609" s="320"/>
      <c r="E609" s="869"/>
      <c r="F609" s="261"/>
    </row>
    <row r="610" spans="1:6" ht="38.25">
      <c r="A610" s="346" t="s">
        <v>957</v>
      </c>
      <c r="B610" s="256" t="s">
        <v>1219</v>
      </c>
      <c r="C610" s="320"/>
      <c r="E610" s="869"/>
      <c r="F610" s="261"/>
    </row>
    <row r="611" spans="1:6">
      <c r="A611" s="346"/>
      <c r="B611" s="256" t="s">
        <v>1127</v>
      </c>
      <c r="C611" s="320" t="s">
        <v>135</v>
      </c>
      <c r="D611" s="258">
        <v>91</v>
      </c>
      <c r="E611" s="869">
        <v>0</v>
      </c>
      <c r="F611" s="261">
        <f>D611*E611</f>
        <v>0</v>
      </c>
    </row>
    <row r="612" spans="1:6">
      <c r="A612" s="346"/>
      <c r="B612" s="256"/>
      <c r="C612" s="320"/>
      <c r="E612" s="869"/>
      <c r="F612" s="261"/>
    </row>
    <row r="613" spans="1:6" ht="38.25">
      <c r="A613" s="346" t="s">
        <v>957</v>
      </c>
      <c r="B613" s="256" t="s">
        <v>1220</v>
      </c>
      <c r="C613" s="320"/>
      <c r="E613" s="869"/>
      <c r="F613" s="261"/>
    </row>
    <row r="614" spans="1:6" ht="15" customHeight="1">
      <c r="A614" s="346"/>
      <c r="B614" s="256" t="s">
        <v>1127</v>
      </c>
      <c r="C614" s="320" t="s">
        <v>135</v>
      </c>
      <c r="D614" s="258">
        <v>30</v>
      </c>
      <c r="E614" s="869">
        <v>0</v>
      </c>
      <c r="F614" s="261">
        <f>D614*E614</f>
        <v>0</v>
      </c>
    </row>
    <row r="615" spans="1:6" ht="15" customHeight="1">
      <c r="A615" s="346"/>
      <c r="B615" s="256"/>
      <c r="C615" s="320"/>
      <c r="E615" s="869"/>
      <c r="F615" s="261"/>
    </row>
    <row r="616" spans="1:6" ht="28.5" customHeight="1">
      <c r="A616" s="346" t="s">
        <v>957</v>
      </c>
      <c r="B616" s="256" t="s">
        <v>1221</v>
      </c>
      <c r="C616" s="320"/>
      <c r="E616" s="869"/>
      <c r="F616" s="261"/>
    </row>
    <row r="617" spans="1:6" ht="15" customHeight="1">
      <c r="A617" s="346"/>
      <c r="B617" s="256" t="s">
        <v>1127</v>
      </c>
      <c r="C617" s="320" t="s">
        <v>135</v>
      </c>
      <c r="D617" s="258">
        <v>4</v>
      </c>
      <c r="E617" s="869">
        <v>0</v>
      </c>
      <c r="F617" s="261">
        <f>D617*E617</f>
        <v>0</v>
      </c>
    </row>
    <row r="618" spans="1:6" ht="15" customHeight="1">
      <c r="A618" s="346"/>
      <c r="B618" s="256"/>
      <c r="C618" s="320"/>
      <c r="E618" s="869"/>
      <c r="F618" s="261"/>
    </row>
    <row r="619" spans="1:6" ht="15" customHeight="1">
      <c r="A619" s="316" t="s">
        <v>1222</v>
      </c>
      <c r="B619" s="311" t="s">
        <v>1223</v>
      </c>
      <c r="C619" s="320"/>
      <c r="E619" s="869"/>
      <c r="F619" s="261"/>
    </row>
    <row r="620" spans="1:6" ht="15" customHeight="1">
      <c r="A620" s="346"/>
      <c r="B620" s="256"/>
      <c r="C620" s="320"/>
      <c r="E620" s="869"/>
      <c r="F620" s="261"/>
    </row>
    <row r="621" spans="1:6" ht="57" customHeight="1">
      <c r="A621" s="346" t="s">
        <v>957</v>
      </c>
      <c r="B621" s="256" t="s">
        <v>1224</v>
      </c>
      <c r="C621" s="320"/>
      <c r="E621" s="869"/>
      <c r="F621" s="261"/>
    </row>
    <row r="622" spans="1:6" ht="15" customHeight="1">
      <c r="A622" s="346"/>
      <c r="B622" s="256" t="s">
        <v>1127</v>
      </c>
      <c r="C622" s="320" t="s">
        <v>135</v>
      </c>
      <c r="D622" s="258">
        <v>1</v>
      </c>
      <c r="E622" s="869">
        <v>0</v>
      </c>
      <c r="F622" s="261">
        <f>D622*E622</f>
        <v>0</v>
      </c>
    </row>
    <row r="623" spans="1:6" ht="15" customHeight="1">
      <c r="A623" s="346"/>
      <c r="B623" s="256"/>
      <c r="C623" s="320"/>
      <c r="E623" s="869"/>
      <c r="F623" s="261"/>
    </row>
    <row r="624" spans="1:6" ht="44.25" customHeight="1">
      <c r="A624" s="346" t="s">
        <v>957</v>
      </c>
      <c r="B624" s="256" t="s">
        <v>1225</v>
      </c>
      <c r="C624" s="320"/>
      <c r="E624" s="869"/>
      <c r="F624" s="261"/>
    </row>
    <row r="625" spans="1:6" ht="15" customHeight="1">
      <c r="A625" s="346"/>
      <c r="B625" s="256" t="s">
        <v>1127</v>
      </c>
      <c r="C625" s="320" t="s">
        <v>135</v>
      </c>
      <c r="D625" s="258">
        <v>4</v>
      </c>
      <c r="E625" s="869">
        <v>0</v>
      </c>
      <c r="F625" s="261">
        <f>D625*E625</f>
        <v>0</v>
      </c>
    </row>
    <row r="626" spans="1:6" ht="15" customHeight="1">
      <c r="A626" s="346"/>
      <c r="B626" s="256"/>
      <c r="C626" s="320"/>
      <c r="E626" s="869"/>
      <c r="F626" s="261"/>
    </row>
    <row r="627" spans="1:6" ht="45" customHeight="1">
      <c r="A627" s="346" t="s">
        <v>957</v>
      </c>
      <c r="B627" s="256" t="s">
        <v>1226</v>
      </c>
      <c r="C627" s="320"/>
      <c r="E627" s="869"/>
      <c r="F627" s="261"/>
    </row>
    <row r="628" spans="1:6" ht="15" customHeight="1">
      <c r="A628" s="346"/>
      <c r="B628" s="256" t="s">
        <v>1127</v>
      </c>
      <c r="C628" s="320" t="s">
        <v>135</v>
      </c>
      <c r="D628" s="258">
        <v>2</v>
      </c>
      <c r="E628" s="869">
        <v>0</v>
      </c>
      <c r="F628" s="261">
        <f>D628*E628</f>
        <v>0</v>
      </c>
    </row>
    <row r="629" spans="1:6" ht="15" customHeight="1">
      <c r="A629" s="346"/>
      <c r="B629" s="256"/>
      <c r="C629" s="320"/>
      <c r="E629" s="869"/>
      <c r="F629" s="261"/>
    </row>
    <row r="630" spans="1:6" ht="33" customHeight="1">
      <c r="A630" s="346" t="s">
        <v>957</v>
      </c>
      <c r="B630" s="256" t="s">
        <v>1227</v>
      </c>
      <c r="C630" s="320"/>
      <c r="E630" s="869"/>
      <c r="F630" s="261"/>
    </row>
    <row r="631" spans="1:6" ht="15" customHeight="1">
      <c r="A631" s="346"/>
      <c r="B631" s="256" t="s">
        <v>1139</v>
      </c>
      <c r="C631" s="320" t="s">
        <v>963</v>
      </c>
      <c r="D631" s="258">
        <v>280</v>
      </c>
      <c r="E631" s="869">
        <v>0</v>
      </c>
      <c r="F631" s="261">
        <f>D631*E631</f>
        <v>0</v>
      </c>
    </row>
    <row r="632" spans="1:6" ht="15" customHeight="1">
      <c r="A632" s="346"/>
      <c r="B632" s="256"/>
      <c r="C632" s="320"/>
      <c r="E632" s="869"/>
      <c r="F632" s="261"/>
    </row>
    <row r="633" spans="1:6" ht="33.75" customHeight="1">
      <c r="A633" s="255" t="s">
        <v>957</v>
      </c>
      <c r="B633" s="256" t="s">
        <v>1228</v>
      </c>
      <c r="C633" s="313"/>
      <c r="D633" s="314"/>
      <c r="E633" s="870"/>
      <c r="F633" s="259"/>
    </row>
    <row r="634" spans="1:6" ht="15" customHeight="1">
      <c r="A634" s="255"/>
      <c r="B634" s="256" t="s">
        <v>962</v>
      </c>
      <c r="C634" s="257" t="s">
        <v>963</v>
      </c>
      <c r="D634" s="258">
        <v>250</v>
      </c>
      <c r="E634" s="865">
        <v>0</v>
      </c>
      <c r="F634" s="261">
        <f>D634*E634</f>
        <v>0</v>
      </c>
    </row>
    <row r="635" spans="1:6" ht="15" customHeight="1">
      <c r="A635" s="255"/>
      <c r="B635" s="315"/>
      <c r="E635" s="865"/>
      <c r="F635" s="261"/>
    </row>
    <row r="636" spans="1:6" ht="33.75" customHeight="1">
      <c r="A636" s="255" t="s">
        <v>957</v>
      </c>
      <c r="B636" s="256" t="s">
        <v>1229</v>
      </c>
      <c r="C636" s="313"/>
      <c r="D636" s="314"/>
      <c r="E636" s="870"/>
      <c r="F636" s="259"/>
    </row>
    <row r="637" spans="1:6" ht="15" customHeight="1">
      <c r="A637" s="255"/>
      <c r="B637" s="256" t="s">
        <v>962</v>
      </c>
      <c r="C637" s="257" t="s">
        <v>963</v>
      </c>
      <c r="D637" s="258">
        <v>250</v>
      </c>
      <c r="E637" s="865">
        <v>0</v>
      </c>
      <c r="F637" s="261">
        <f>D637*E637</f>
        <v>0</v>
      </c>
    </row>
    <row r="638" spans="1:6" ht="15" customHeight="1">
      <c r="A638" s="346"/>
      <c r="B638" s="256"/>
      <c r="C638" s="320"/>
      <c r="E638" s="869"/>
      <c r="F638" s="261"/>
    </row>
    <row r="639" spans="1:6">
      <c r="A639" s="316" t="s">
        <v>1230</v>
      </c>
      <c r="B639" s="311" t="s">
        <v>1231</v>
      </c>
      <c r="C639" s="320"/>
      <c r="E639" s="869"/>
      <c r="F639" s="261"/>
    </row>
    <row r="640" spans="1:6">
      <c r="A640" s="346"/>
      <c r="B640" s="256"/>
      <c r="C640" s="320"/>
      <c r="E640" s="869"/>
      <c r="F640" s="261"/>
    </row>
    <row r="641" spans="1:6" ht="38.25">
      <c r="A641" s="346" t="s">
        <v>957</v>
      </c>
      <c r="B641" s="256" t="s">
        <v>1232</v>
      </c>
      <c r="C641" s="320"/>
      <c r="E641" s="869"/>
      <c r="F641" s="261"/>
    </row>
    <row r="642" spans="1:6">
      <c r="A642" s="346"/>
      <c r="B642" s="256" t="s">
        <v>1127</v>
      </c>
      <c r="C642" s="320" t="s">
        <v>135</v>
      </c>
      <c r="D642" s="258">
        <v>1</v>
      </c>
      <c r="E642" s="869">
        <v>0</v>
      </c>
      <c r="F642" s="261">
        <f>D642*E642</f>
        <v>0</v>
      </c>
    </row>
    <row r="643" spans="1:6">
      <c r="A643" s="346"/>
      <c r="B643" s="256"/>
      <c r="C643" s="320"/>
      <c r="E643" s="869"/>
      <c r="F643" s="261"/>
    </row>
    <row r="644" spans="1:6" ht="76.5">
      <c r="A644" s="346" t="s">
        <v>957</v>
      </c>
      <c r="B644" s="256" t="s">
        <v>1233</v>
      </c>
      <c r="C644" s="320"/>
      <c r="E644" s="869"/>
      <c r="F644" s="261"/>
    </row>
    <row r="645" spans="1:6">
      <c r="A645" s="346"/>
      <c r="B645" s="256" t="s">
        <v>1127</v>
      </c>
      <c r="C645" s="320" t="s">
        <v>135</v>
      </c>
      <c r="D645" s="258">
        <v>1</v>
      </c>
      <c r="E645" s="869">
        <v>0</v>
      </c>
      <c r="F645" s="261">
        <f>D645*E645</f>
        <v>0</v>
      </c>
    </row>
    <row r="646" spans="1:6">
      <c r="A646" s="346"/>
      <c r="B646" s="256"/>
      <c r="C646" s="320"/>
      <c r="E646" s="869"/>
      <c r="F646" s="261"/>
    </row>
    <row r="647" spans="1:6">
      <c r="A647" s="316" t="s">
        <v>1234</v>
      </c>
      <c r="B647" s="311" t="s">
        <v>1235</v>
      </c>
      <c r="C647" s="321"/>
      <c r="E647" s="871"/>
      <c r="F647" s="261"/>
    </row>
    <row r="648" spans="1:6">
      <c r="A648" s="346"/>
      <c r="B648" s="256"/>
      <c r="C648" s="320"/>
      <c r="E648" s="869"/>
      <c r="F648" s="261"/>
    </row>
    <row r="649" spans="1:6" ht="76.5">
      <c r="A649" s="255" t="s">
        <v>957</v>
      </c>
      <c r="B649" s="256" t="s">
        <v>1236</v>
      </c>
      <c r="C649" s="329"/>
      <c r="D649" s="330"/>
      <c r="E649" s="874"/>
      <c r="F649" s="307"/>
    </row>
    <row r="650" spans="1:6" ht="76.5">
      <c r="A650" s="255" t="s">
        <v>957</v>
      </c>
      <c r="B650" s="256" t="s">
        <v>1237</v>
      </c>
      <c r="C650" s="329"/>
      <c r="D650" s="330"/>
      <c r="E650" s="874"/>
      <c r="F650" s="307"/>
    </row>
    <row r="651" spans="1:6" ht="63.75">
      <c r="A651" s="255" t="s">
        <v>957</v>
      </c>
      <c r="B651" s="256" t="s">
        <v>1238</v>
      </c>
      <c r="C651" s="329"/>
      <c r="D651" s="330"/>
      <c r="E651" s="874"/>
      <c r="F651" s="307"/>
    </row>
    <row r="652" spans="1:6">
      <c r="A652" s="346"/>
      <c r="B652" s="256" t="s">
        <v>958</v>
      </c>
      <c r="C652" s="257" t="s">
        <v>135</v>
      </c>
      <c r="D652" s="258">
        <v>1</v>
      </c>
      <c r="E652" s="869">
        <v>0</v>
      </c>
      <c r="F652" s="261">
        <f>D652*E652</f>
        <v>0</v>
      </c>
    </row>
    <row r="653" spans="1:6">
      <c r="A653" s="346"/>
      <c r="B653" s="256"/>
      <c r="E653" s="869"/>
      <c r="F653" s="261"/>
    </row>
    <row r="654" spans="1:6">
      <c r="A654" s="316" t="s">
        <v>1239</v>
      </c>
      <c r="B654" s="311" t="s">
        <v>975</v>
      </c>
      <c r="C654" s="320"/>
      <c r="E654" s="869"/>
      <c r="F654" s="261"/>
    </row>
    <row r="655" spans="1:6" ht="18.75" customHeight="1">
      <c r="A655" s="316"/>
      <c r="B655" s="311"/>
      <c r="C655" s="321"/>
      <c r="E655" s="871"/>
      <c r="F655" s="261"/>
    </row>
    <row r="656" spans="1:6" ht="57.75" customHeight="1">
      <c r="A656" s="347" t="s">
        <v>957</v>
      </c>
      <c r="B656" s="325" t="s">
        <v>1240</v>
      </c>
      <c r="C656" s="321"/>
      <c r="E656" s="871"/>
      <c r="F656" s="261"/>
    </row>
    <row r="657" spans="1:6">
      <c r="A657" s="347"/>
      <c r="B657" s="325" t="s">
        <v>958</v>
      </c>
      <c r="C657" s="324" t="s">
        <v>135</v>
      </c>
      <c r="D657" s="258">
        <v>1</v>
      </c>
      <c r="E657" s="869">
        <v>0</v>
      </c>
      <c r="F657" s="261">
        <f>D657*E657</f>
        <v>0</v>
      </c>
    </row>
    <row r="658" spans="1:6">
      <c r="A658" s="347"/>
      <c r="B658" s="325"/>
      <c r="C658" s="324"/>
      <c r="E658" s="869"/>
      <c r="F658" s="261"/>
    </row>
    <row r="659" spans="1:6" ht="38.25">
      <c r="A659" s="347" t="s">
        <v>957</v>
      </c>
      <c r="B659" s="325" t="s">
        <v>1241</v>
      </c>
      <c r="C659" s="321"/>
      <c r="E659" s="871"/>
      <c r="F659" s="261"/>
    </row>
    <row r="660" spans="1:6">
      <c r="A660" s="347"/>
      <c r="B660" s="325" t="s">
        <v>958</v>
      </c>
      <c r="C660" s="324" t="s">
        <v>135</v>
      </c>
      <c r="D660" s="258">
        <v>1</v>
      </c>
      <c r="E660" s="869">
        <v>0</v>
      </c>
      <c r="F660" s="261">
        <f>D660*E660</f>
        <v>0</v>
      </c>
    </row>
    <row r="661" spans="1:6">
      <c r="A661" s="347"/>
      <c r="B661" s="325"/>
      <c r="C661" s="324"/>
      <c r="E661" s="869"/>
      <c r="F661" s="261"/>
    </row>
    <row r="662" spans="1:6" ht="38.25">
      <c r="A662" s="347" t="s">
        <v>957</v>
      </c>
      <c r="B662" s="325" t="s">
        <v>1242</v>
      </c>
      <c r="C662" s="324"/>
      <c r="E662" s="869"/>
      <c r="F662" s="261"/>
    </row>
    <row r="663" spans="1:6">
      <c r="A663" s="347"/>
      <c r="B663" s="325" t="s">
        <v>958</v>
      </c>
      <c r="C663" s="324" t="s">
        <v>135</v>
      </c>
      <c r="D663" s="258">
        <v>1</v>
      </c>
      <c r="E663" s="869">
        <v>0</v>
      </c>
      <c r="F663" s="261">
        <f>D663*E663</f>
        <v>0</v>
      </c>
    </row>
    <row r="664" spans="1:6">
      <c r="A664" s="347"/>
      <c r="B664" s="325"/>
      <c r="C664" s="324"/>
      <c r="E664" s="869"/>
      <c r="F664" s="261"/>
    </row>
    <row r="665" spans="1:6" ht="117" customHeight="1">
      <c r="A665" s="347" t="s">
        <v>957</v>
      </c>
      <c r="B665" s="325" t="s">
        <v>1243</v>
      </c>
      <c r="C665" s="324"/>
      <c r="E665" s="869"/>
      <c r="F665" s="261"/>
    </row>
    <row r="666" spans="1:6">
      <c r="A666" s="347"/>
      <c r="B666" s="325" t="s">
        <v>1244</v>
      </c>
      <c r="C666" s="324" t="s">
        <v>135</v>
      </c>
      <c r="D666" s="258">
        <v>15</v>
      </c>
      <c r="E666" s="869">
        <v>0</v>
      </c>
      <c r="F666" s="261">
        <f>D666*E666</f>
        <v>0</v>
      </c>
    </row>
    <row r="667" spans="1:6">
      <c r="A667" s="347"/>
      <c r="B667" s="325"/>
      <c r="C667" s="324"/>
      <c r="E667" s="869"/>
      <c r="F667" s="261"/>
    </row>
    <row r="668" spans="1:6" ht="114.75" customHeight="1">
      <c r="A668" s="347" t="s">
        <v>957</v>
      </c>
      <c r="B668" s="325" t="s">
        <v>1245</v>
      </c>
      <c r="C668" s="324"/>
      <c r="E668" s="869"/>
      <c r="F668" s="261"/>
    </row>
    <row r="669" spans="1:6">
      <c r="A669" s="347"/>
      <c r="B669" s="325" t="s">
        <v>1244</v>
      </c>
      <c r="C669" s="324" t="s">
        <v>135</v>
      </c>
      <c r="D669" s="258">
        <v>20</v>
      </c>
      <c r="E669" s="869">
        <v>0</v>
      </c>
      <c r="F669" s="261">
        <f>D669*E669</f>
        <v>0</v>
      </c>
    </row>
    <row r="670" spans="1:6">
      <c r="A670" s="347"/>
      <c r="B670" s="325"/>
      <c r="C670" s="324"/>
      <c r="E670" s="869"/>
      <c r="F670" s="261"/>
    </row>
    <row r="671" spans="1:6" ht="76.5">
      <c r="A671" s="347" t="s">
        <v>957</v>
      </c>
      <c r="B671" s="325" t="s">
        <v>1246</v>
      </c>
      <c r="C671" s="324"/>
      <c r="E671" s="869"/>
      <c r="F671" s="261"/>
    </row>
    <row r="672" spans="1:6">
      <c r="A672" s="347"/>
      <c r="B672" s="325" t="s">
        <v>958</v>
      </c>
      <c r="C672" s="324" t="s">
        <v>135</v>
      </c>
      <c r="D672" s="258">
        <v>1</v>
      </c>
      <c r="E672" s="869">
        <v>0</v>
      </c>
      <c r="F672" s="261">
        <f>D672*E672</f>
        <v>0</v>
      </c>
    </row>
    <row r="673" spans="1:6">
      <c r="A673" s="347"/>
      <c r="B673" s="325"/>
      <c r="C673" s="324"/>
      <c r="E673" s="869"/>
      <c r="F673" s="261"/>
    </row>
    <row r="674" spans="1:6" ht="25.5">
      <c r="A674" s="347" t="s">
        <v>957</v>
      </c>
      <c r="B674" s="325" t="s">
        <v>1247</v>
      </c>
      <c r="C674" s="324"/>
      <c r="E674" s="869"/>
      <c r="F674" s="261"/>
    </row>
    <row r="675" spans="1:6">
      <c r="A675" s="347"/>
      <c r="B675" s="325" t="s">
        <v>958</v>
      </c>
      <c r="C675" s="324" t="s">
        <v>135</v>
      </c>
      <c r="D675" s="258">
        <v>1</v>
      </c>
      <c r="E675" s="869">
        <v>0</v>
      </c>
      <c r="F675" s="261">
        <f>D675*E675</f>
        <v>0</v>
      </c>
    </row>
    <row r="676" spans="1:6">
      <c r="A676" s="347"/>
      <c r="B676" s="325"/>
      <c r="C676" s="324"/>
      <c r="E676" s="869"/>
      <c r="F676" s="261"/>
    </row>
    <row r="677" spans="1:6" ht="17.25" thickBot="1">
      <c r="A677" s="349"/>
      <c r="B677" s="350"/>
      <c r="C677" s="324"/>
      <c r="E677" s="669"/>
      <c r="F677" s="261"/>
    </row>
    <row r="678" spans="1:6" ht="17.25" thickBot="1">
      <c r="A678" s="275"/>
      <c r="B678" s="351" t="s">
        <v>1248</v>
      </c>
      <c r="C678" s="352"/>
      <c r="D678" s="352"/>
      <c r="E678" s="276"/>
      <c r="F678" s="276">
        <f>SUM(F5:F677)</f>
        <v>0</v>
      </c>
    </row>
    <row r="679" spans="1:6" ht="13.5" thickTop="1"/>
    <row r="682" spans="1:6" ht="66.75" customHeight="1"/>
    <row r="711" spans="1:7" s="353" customFormat="1">
      <c r="A711" s="338"/>
      <c r="B711" s="340"/>
      <c r="C711" s="257"/>
      <c r="D711" s="258"/>
      <c r="E711" s="260"/>
      <c r="F711" s="348"/>
      <c r="G711" s="345"/>
    </row>
    <row r="712" spans="1:7" s="353" customFormat="1">
      <c r="A712" s="338"/>
      <c r="B712" s="340"/>
      <c r="C712" s="257"/>
      <c r="D712" s="258"/>
      <c r="E712" s="260"/>
      <c r="F712" s="348"/>
      <c r="G712" s="345"/>
    </row>
    <row r="713" spans="1:7" s="353" customFormat="1">
      <c r="A713" s="338"/>
      <c r="B713" s="340"/>
      <c r="C713" s="257"/>
      <c r="D713" s="258"/>
      <c r="E713" s="260"/>
      <c r="F713" s="348"/>
      <c r="G713" s="354"/>
    </row>
    <row r="714" spans="1:7" s="353" customFormat="1">
      <c r="A714" s="338"/>
      <c r="B714" s="340"/>
      <c r="C714" s="257"/>
      <c r="D714" s="258"/>
      <c r="E714" s="260"/>
      <c r="F714" s="348"/>
      <c r="G714" s="354"/>
    </row>
    <row r="715" spans="1:7" s="353" customFormat="1">
      <c r="A715" s="338"/>
      <c r="B715" s="340"/>
      <c r="C715" s="257"/>
      <c r="D715" s="258"/>
      <c r="E715" s="260"/>
      <c r="F715" s="348"/>
      <c r="G715" s="345"/>
    </row>
    <row r="716" spans="1:7" s="353" customFormat="1">
      <c r="A716" s="338"/>
      <c r="B716" s="340"/>
      <c r="C716" s="257"/>
      <c r="D716" s="258"/>
      <c r="E716" s="260"/>
      <c r="F716" s="348"/>
      <c r="G716" s="354"/>
    </row>
    <row r="717" spans="1:7" s="353" customFormat="1">
      <c r="A717" s="338"/>
      <c r="B717" s="340"/>
      <c r="C717" s="257"/>
      <c r="D717" s="258"/>
      <c r="E717" s="260"/>
      <c r="F717" s="348"/>
      <c r="G717" s="345"/>
    </row>
    <row r="718" spans="1:7" s="353" customFormat="1">
      <c r="A718" s="338"/>
      <c r="B718" s="340"/>
      <c r="C718" s="257"/>
      <c r="D718" s="258"/>
      <c r="E718" s="260"/>
      <c r="F718" s="348"/>
      <c r="G718" s="345"/>
    </row>
    <row r="719" spans="1:7" s="353" customFormat="1">
      <c r="A719" s="338"/>
      <c r="B719" s="340"/>
      <c r="C719" s="257"/>
      <c r="D719" s="258"/>
      <c r="E719" s="260"/>
      <c r="F719" s="348"/>
      <c r="G719" s="354"/>
    </row>
    <row r="720" spans="1:7" s="353" customFormat="1">
      <c r="A720" s="338"/>
      <c r="B720" s="340"/>
      <c r="C720" s="257"/>
      <c r="D720" s="258"/>
      <c r="E720" s="260"/>
      <c r="F720" s="348"/>
      <c r="G720" s="345"/>
    </row>
    <row r="721" spans="1:7" s="353" customFormat="1">
      <c r="A721" s="338"/>
      <c r="B721" s="340"/>
      <c r="C721" s="257"/>
      <c r="D721" s="258"/>
      <c r="E721" s="260"/>
      <c r="F721" s="348"/>
      <c r="G721" s="345"/>
    </row>
    <row r="722" spans="1:7" s="353" customFormat="1">
      <c r="A722" s="338"/>
      <c r="B722" s="340"/>
      <c r="C722" s="257"/>
      <c r="D722" s="258"/>
      <c r="E722" s="260"/>
      <c r="F722" s="348"/>
      <c r="G722" s="354"/>
    </row>
    <row r="723" spans="1:7" s="353" customFormat="1">
      <c r="A723" s="338"/>
      <c r="B723" s="340"/>
      <c r="C723" s="257"/>
      <c r="D723" s="258"/>
      <c r="E723" s="260"/>
      <c r="F723" s="348"/>
      <c r="G723" s="345"/>
    </row>
    <row r="724" spans="1:7" s="353" customFormat="1">
      <c r="A724" s="338"/>
      <c r="B724" s="340"/>
      <c r="C724" s="257"/>
      <c r="D724" s="258"/>
      <c r="E724" s="260"/>
      <c r="F724" s="348"/>
      <c r="G724" s="345"/>
    </row>
    <row r="725" spans="1:7" s="353" customFormat="1">
      <c r="A725" s="338"/>
      <c r="B725" s="340"/>
      <c r="C725" s="257"/>
      <c r="D725" s="258"/>
      <c r="E725" s="260"/>
      <c r="F725" s="348"/>
      <c r="G725" s="354"/>
    </row>
    <row r="726" spans="1:7" s="353" customFormat="1">
      <c r="A726" s="338"/>
      <c r="B726" s="340"/>
      <c r="C726" s="257"/>
      <c r="D726" s="258"/>
      <c r="E726" s="260"/>
      <c r="F726" s="348"/>
      <c r="G726" s="354"/>
    </row>
    <row r="727" spans="1:7" s="353" customFormat="1">
      <c r="A727" s="338"/>
      <c r="B727" s="340"/>
      <c r="C727" s="257"/>
      <c r="D727" s="258"/>
      <c r="E727" s="260"/>
      <c r="F727" s="348"/>
      <c r="G727" s="345"/>
    </row>
    <row r="728" spans="1:7" s="353" customFormat="1">
      <c r="A728" s="338"/>
      <c r="B728" s="340"/>
      <c r="C728" s="257"/>
      <c r="D728" s="258"/>
      <c r="E728" s="260"/>
      <c r="F728" s="348"/>
      <c r="G728" s="354"/>
    </row>
    <row r="729" spans="1:7" s="353" customFormat="1">
      <c r="A729" s="338"/>
      <c r="B729" s="340"/>
      <c r="C729" s="257"/>
      <c r="D729" s="258"/>
      <c r="E729" s="260"/>
      <c r="F729" s="348"/>
      <c r="G729" s="345"/>
    </row>
    <row r="730" spans="1:7" s="353" customFormat="1">
      <c r="A730" s="338"/>
      <c r="B730" s="340"/>
      <c r="C730" s="257"/>
      <c r="D730" s="258"/>
      <c r="E730" s="260"/>
      <c r="F730" s="348"/>
      <c r="G730" s="345"/>
    </row>
    <row r="731" spans="1:7" s="353" customFormat="1">
      <c r="A731" s="338"/>
      <c r="B731" s="340"/>
      <c r="C731" s="257"/>
      <c r="D731" s="258"/>
      <c r="E731" s="260"/>
      <c r="F731" s="348"/>
      <c r="G731" s="354"/>
    </row>
    <row r="732" spans="1:7" s="353" customFormat="1">
      <c r="A732" s="338"/>
      <c r="B732" s="340"/>
      <c r="C732" s="257"/>
      <c r="D732" s="258"/>
      <c r="E732" s="260"/>
      <c r="F732" s="348"/>
      <c r="G732" s="345"/>
    </row>
    <row r="733" spans="1:7" s="353" customFormat="1">
      <c r="A733" s="338"/>
      <c r="B733" s="340"/>
      <c r="C733" s="257"/>
      <c r="D733" s="258"/>
      <c r="E733" s="260"/>
      <c r="F733" s="348"/>
      <c r="G733" s="345"/>
    </row>
    <row r="734" spans="1:7" s="353" customFormat="1">
      <c r="A734" s="338"/>
      <c r="B734" s="340"/>
      <c r="C734" s="257"/>
      <c r="D734" s="258"/>
      <c r="E734" s="260"/>
      <c r="F734" s="348"/>
      <c r="G734" s="354"/>
    </row>
    <row r="735" spans="1:7" s="353" customFormat="1">
      <c r="A735" s="338"/>
      <c r="B735" s="340"/>
      <c r="C735" s="257"/>
      <c r="D735" s="258"/>
      <c r="E735" s="260"/>
      <c r="F735" s="348"/>
      <c r="G735" s="354"/>
    </row>
    <row r="736" spans="1:7" s="353" customFormat="1">
      <c r="A736" s="338"/>
      <c r="B736" s="340"/>
      <c r="C736" s="257"/>
      <c r="D736" s="258"/>
      <c r="E736" s="260"/>
      <c r="F736" s="348"/>
      <c r="G736" s="345"/>
    </row>
    <row r="737" spans="1:7" s="353" customFormat="1">
      <c r="A737" s="338"/>
      <c r="B737" s="340"/>
      <c r="C737" s="257"/>
      <c r="D737" s="258"/>
      <c r="E737" s="260"/>
      <c r="F737" s="348"/>
      <c r="G737" s="354"/>
    </row>
    <row r="738" spans="1:7" s="353" customFormat="1">
      <c r="A738" s="338"/>
      <c r="B738" s="340"/>
      <c r="C738" s="257"/>
      <c r="D738" s="258"/>
      <c r="E738" s="260"/>
      <c r="F738" s="348"/>
      <c r="G738" s="354"/>
    </row>
    <row r="739" spans="1:7" s="353" customFormat="1">
      <c r="A739" s="338"/>
      <c r="B739" s="340"/>
      <c r="C739" s="257"/>
      <c r="D739" s="258"/>
      <c r="E739" s="260"/>
      <c r="F739" s="348"/>
      <c r="G739" s="345"/>
    </row>
    <row r="740" spans="1:7" s="353" customFormat="1">
      <c r="A740" s="338"/>
      <c r="B740" s="340"/>
      <c r="C740" s="257"/>
      <c r="D740" s="258"/>
      <c r="E740" s="260"/>
      <c r="F740" s="348"/>
      <c r="G740" s="354"/>
    </row>
    <row r="741" spans="1:7" s="353" customFormat="1">
      <c r="A741" s="338"/>
      <c r="B741" s="340"/>
      <c r="C741" s="257"/>
      <c r="D741" s="258"/>
      <c r="E741" s="260"/>
      <c r="F741" s="348"/>
      <c r="G741" s="354"/>
    </row>
    <row r="742" spans="1:7" s="353" customFormat="1">
      <c r="A742" s="338"/>
      <c r="B742" s="340"/>
      <c r="C742" s="257"/>
      <c r="D742" s="258"/>
      <c r="E742" s="260"/>
      <c r="F742" s="348"/>
      <c r="G742" s="345"/>
    </row>
    <row r="743" spans="1:7" s="353" customFormat="1">
      <c r="A743" s="338"/>
      <c r="B743" s="340"/>
      <c r="C743" s="257"/>
      <c r="D743" s="258"/>
      <c r="E743" s="260"/>
      <c r="F743" s="348"/>
      <c r="G743" s="354"/>
    </row>
    <row r="744" spans="1:7" s="353" customFormat="1">
      <c r="A744" s="338"/>
      <c r="B744" s="340"/>
      <c r="C744" s="257"/>
      <c r="D744" s="258"/>
      <c r="E744" s="260"/>
      <c r="F744" s="348"/>
      <c r="G744" s="354"/>
    </row>
    <row r="745" spans="1:7" s="353" customFormat="1">
      <c r="A745" s="338"/>
      <c r="B745" s="340"/>
      <c r="C745" s="257"/>
      <c r="D745" s="258"/>
      <c r="E745" s="260"/>
      <c r="F745" s="348"/>
      <c r="G745" s="345"/>
    </row>
    <row r="746" spans="1:7" s="353" customFormat="1">
      <c r="A746" s="338"/>
      <c r="B746" s="340"/>
      <c r="C746" s="257"/>
      <c r="D746" s="258"/>
      <c r="E746" s="260"/>
      <c r="F746" s="348"/>
      <c r="G746" s="354"/>
    </row>
    <row r="747" spans="1:7" s="353" customFormat="1">
      <c r="A747" s="338"/>
      <c r="B747" s="340"/>
      <c r="C747" s="257"/>
      <c r="D747" s="258"/>
      <c r="E747" s="260"/>
      <c r="F747" s="348"/>
      <c r="G747" s="354"/>
    </row>
    <row r="748" spans="1:7" s="353" customFormat="1">
      <c r="A748" s="338"/>
      <c r="B748" s="340"/>
      <c r="C748" s="257"/>
      <c r="D748" s="258"/>
      <c r="E748" s="260"/>
      <c r="F748" s="348"/>
      <c r="G748" s="345"/>
    </row>
    <row r="749" spans="1:7" s="353" customFormat="1">
      <c r="A749" s="338"/>
      <c r="B749" s="340"/>
      <c r="C749" s="257"/>
      <c r="D749" s="258"/>
      <c r="E749" s="260"/>
      <c r="F749" s="348"/>
      <c r="G749" s="354"/>
    </row>
    <row r="750" spans="1:7" s="353" customFormat="1">
      <c r="A750" s="338"/>
      <c r="B750" s="340"/>
      <c r="C750" s="257"/>
      <c r="D750" s="258"/>
      <c r="E750" s="260"/>
      <c r="F750" s="348"/>
      <c r="G750" s="354"/>
    </row>
    <row r="751" spans="1:7" s="353" customFormat="1">
      <c r="A751" s="338"/>
      <c r="B751" s="340"/>
      <c r="C751" s="257"/>
      <c r="D751" s="258"/>
      <c r="E751" s="260"/>
      <c r="F751" s="348"/>
      <c r="G751" s="354"/>
    </row>
    <row r="752" spans="1:7" s="353" customFormat="1">
      <c r="A752" s="338"/>
      <c r="B752" s="340"/>
      <c r="C752" s="257"/>
      <c r="D752" s="258"/>
      <c r="E752" s="260"/>
      <c r="F752" s="348"/>
      <c r="G752" s="354"/>
    </row>
    <row r="753" spans="1:7" s="353" customFormat="1">
      <c r="A753" s="338"/>
      <c r="B753" s="340"/>
      <c r="C753" s="257"/>
      <c r="D753" s="258"/>
      <c r="E753" s="260"/>
      <c r="F753" s="348"/>
      <c r="G753" s="345"/>
    </row>
    <row r="754" spans="1:7" s="353" customFormat="1">
      <c r="A754" s="338"/>
      <c r="B754" s="340"/>
      <c r="C754" s="257"/>
      <c r="D754" s="258"/>
      <c r="E754" s="260"/>
      <c r="F754" s="348"/>
      <c r="G754" s="354"/>
    </row>
    <row r="755" spans="1:7" s="353" customFormat="1">
      <c r="A755" s="338"/>
      <c r="B755" s="340"/>
      <c r="C755" s="257"/>
      <c r="D755" s="258"/>
      <c r="E755" s="260"/>
      <c r="F755" s="348"/>
      <c r="G755" s="354"/>
    </row>
    <row r="756" spans="1:7" s="353" customFormat="1">
      <c r="A756" s="338"/>
      <c r="B756" s="340"/>
      <c r="C756" s="257"/>
      <c r="D756" s="258"/>
      <c r="E756" s="260"/>
      <c r="F756" s="348"/>
      <c r="G756" s="354"/>
    </row>
    <row r="757" spans="1:7" s="353" customFormat="1">
      <c r="A757" s="338"/>
      <c r="B757" s="340"/>
      <c r="C757" s="257"/>
      <c r="D757" s="258"/>
      <c r="E757" s="260"/>
      <c r="F757" s="348"/>
      <c r="G757" s="354"/>
    </row>
    <row r="758" spans="1:7" s="353" customFormat="1">
      <c r="A758" s="338"/>
      <c r="B758" s="340"/>
      <c r="C758" s="257"/>
      <c r="D758" s="258"/>
      <c r="E758" s="260"/>
      <c r="F758" s="348"/>
      <c r="G758" s="354"/>
    </row>
    <row r="759" spans="1:7" s="353" customFormat="1">
      <c r="A759" s="338"/>
      <c r="B759" s="340"/>
      <c r="C759" s="257"/>
      <c r="D759" s="258"/>
      <c r="E759" s="260"/>
      <c r="F759" s="348"/>
      <c r="G759" s="354"/>
    </row>
    <row r="760" spans="1:7" s="353" customFormat="1">
      <c r="A760" s="338"/>
      <c r="B760" s="340"/>
      <c r="C760" s="257"/>
      <c r="D760" s="258"/>
      <c r="E760" s="260"/>
      <c r="F760" s="348"/>
      <c r="G760" s="354"/>
    </row>
    <row r="761" spans="1:7" s="353" customFormat="1">
      <c r="A761" s="338"/>
      <c r="B761" s="340"/>
      <c r="C761" s="257"/>
      <c r="D761" s="258"/>
      <c r="E761" s="260"/>
      <c r="F761" s="348"/>
      <c r="G761" s="354"/>
    </row>
    <row r="762" spans="1:7" s="353" customFormat="1">
      <c r="A762" s="338"/>
      <c r="B762" s="340"/>
      <c r="C762" s="257"/>
      <c r="D762" s="258"/>
      <c r="E762" s="260"/>
      <c r="F762" s="348"/>
      <c r="G762" s="354"/>
    </row>
    <row r="763" spans="1:7" s="353" customFormat="1">
      <c r="A763" s="338"/>
      <c r="B763" s="340"/>
      <c r="C763" s="257"/>
      <c r="D763" s="258"/>
      <c r="E763" s="260"/>
      <c r="F763" s="348"/>
      <c r="G763" s="354"/>
    </row>
    <row r="764" spans="1:7" s="353" customFormat="1">
      <c r="A764" s="338"/>
      <c r="B764" s="340"/>
      <c r="C764" s="257"/>
      <c r="D764" s="258"/>
      <c r="E764" s="260"/>
      <c r="F764" s="348"/>
      <c r="G764" s="355"/>
    </row>
    <row r="765" spans="1:7" s="353" customFormat="1">
      <c r="A765" s="338"/>
      <c r="B765" s="340"/>
      <c r="C765" s="257"/>
      <c r="D765" s="258"/>
      <c r="E765" s="260"/>
      <c r="F765" s="348"/>
      <c r="G765" s="355"/>
    </row>
    <row r="766" spans="1:7" s="353" customFormat="1">
      <c r="A766" s="338"/>
      <c r="B766" s="340"/>
      <c r="C766" s="257"/>
      <c r="D766" s="258"/>
      <c r="E766" s="260"/>
      <c r="F766" s="348"/>
      <c r="G766" s="355"/>
    </row>
    <row r="767" spans="1:7" s="353" customFormat="1">
      <c r="A767" s="338"/>
      <c r="B767" s="340"/>
      <c r="C767" s="257"/>
      <c r="D767" s="258"/>
      <c r="E767" s="260"/>
      <c r="F767" s="348"/>
      <c r="G767" s="355"/>
    </row>
    <row r="768" spans="1:7" s="353" customFormat="1">
      <c r="A768" s="338"/>
      <c r="B768" s="340"/>
      <c r="C768" s="257"/>
      <c r="D768" s="258"/>
      <c r="E768" s="260"/>
      <c r="F768" s="348"/>
      <c r="G768" s="355"/>
    </row>
    <row r="769" spans="1:7" s="353" customFormat="1">
      <c r="A769" s="338"/>
      <c r="B769" s="340"/>
      <c r="C769" s="257"/>
      <c r="D769" s="258"/>
      <c r="E769" s="260"/>
      <c r="F769" s="348"/>
      <c r="G769" s="354"/>
    </row>
    <row r="770" spans="1:7" s="353" customFormat="1">
      <c r="A770" s="338"/>
      <c r="B770" s="340"/>
      <c r="C770" s="257"/>
      <c r="D770" s="258"/>
      <c r="E770" s="260"/>
      <c r="F770" s="348"/>
      <c r="G770" s="354"/>
    </row>
    <row r="771" spans="1:7" s="353" customFormat="1">
      <c r="A771" s="338"/>
      <c r="B771" s="340"/>
      <c r="C771" s="257"/>
      <c r="D771" s="258"/>
      <c r="E771" s="260"/>
      <c r="F771" s="348"/>
      <c r="G771" s="345"/>
    </row>
    <row r="772" spans="1:7" s="353" customFormat="1">
      <c r="A772" s="338"/>
      <c r="B772" s="340"/>
      <c r="C772" s="257"/>
      <c r="D772" s="258"/>
      <c r="E772" s="260"/>
      <c r="F772" s="348"/>
      <c r="G772" s="354"/>
    </row>
    <row r="773" spans="1:7" s="353" customFormat="1">
      <c r="A773" s="338"/>
      <c r="B773" s="340"/>
      <c r="C773" s="257"/>
      <c r="D773" s="258"/>
      <c r="E773" s="260"/>
      <c r="F773" s="348"/>
      <c r="G773" s="354"/>
    </row>
    <row r="774" spans="1:7" s="353" customFormat="1">
      <c r="A774" s="338"/>
      <c r="B774" s="340"/>
      <c r="C774" s="257"/>
      <c r="D774" s="258"/>
      <c r="E774" s="260"/>
      <c r="F774" s="348"/>
      <c r="G774" s="354"/>
    </row>
    <row r="775" spans="1:7" s="353" customFormat="1">
      <c r="A775" s="338"/>
      <c r="B775" s="340"/>
      <c r="C775" s="257"/>
      <c r="D775" s="258"/>
      <c r="E775" s="260"/>
      <c r="F775" s="348"/>
      <c r="G775" s="354"/>
    </row>
    <row r="776" spans="1:7" s="353" customFormat="1">
      <c r="A776" s="338"/>
      <c r="B776" s="340"/>
      <c r="C776" s="257"/>
      <c r="D776" s="258"/>
      <c r="E776" s="260"/>
      <c r="F776" s="348"/>
      <c r="G776" s="345"/>
    </row>
    <row r="777" spans="1:7" s="353" customFormat="1">
      <c r="A777" s="338"/>
      <c r="B777" s="340"/>
      <c r="C777" s="257"/>
      <c r="D777" s="258"/>
      <c r="E777" s="260"/>
      <c r="F777" s="348"/>
      <c r="G777" s="354"/>
    </row>
    <row r="778" spans="1:7" s="353" customFormat="1">
      <c r="A778" s="338"/>
      <c r="B778" s="340"/>
      <c r="C778" s="257"/>
      <c r="D778" s="258"/>
      <c r="E778" s="260"/>
      <c r="F778" s="348"/>
      <c r="G778" s="354"/>
    </row>
  </sheetData>
  <sheetProtection algorithmName="SHA-512" hashValue="2iZ44t37pZeYjh9r8FmJTuJWnxlt4k4GlUqAzpPqdz+NkMQHZg2Z3kGL3NWGjaCi5aJvGK8sCVdvQMSipVgV3w==" saltValue="HQ9c8STlBrCDKA9+koaD+Q==" spinCount="100000" sheet="1" objects="1" scenarios="1"/>
  <pageMargins left="0.70866141732283472" right="0.70866141732283472" top="0.74803149606299213" bottom="0.74803149606299213" header="0.31496062992125984" footer="0.31496062992125984"/>
  <pageSetup paperSize="9" scale="80" orientation="portrait" r:id="rId1"/>
  <rowBreaks count="6" manualBreakCount="6">
    <brk id="378" max="5" man="1"/>
    <brk id="401" max="5" man="1"/>
    <brk id="423" max="5" man="1"/>
    <brk id="485" max="5" man="1"/>
    <brk id="638" max="5" man="1"/>
    <brk id="653" max="5"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1EF6-0A88-4B06-8D88-93C720C606FC}">
  <sheetPr>
    <tabColor rgb="FFFFFF00"/>
  </sheetPr>
  <dimension ref="A1:H354"/>
  <sheetViews>
    <sheetView view="pageBreakPreview" zoomScale="115" zoomScaleNormal="100" zoomScaleSheetLayoutView="115" workbookViewId="0">
      <pane ySplit="3" topLeftCell="A4" activePane="bottomLeft" state="frozen"/>
      <selection pane="bottomLeft" activeCell="B249" sqref="B249"/>
    </sheetView>
  </sheetViews>
  <sheetFormatPr defaultRowHeight="12.75"/>
  <cols>
    <col min="1" max="1" width="6.85546875" style="338" customWidth="1"/>
    <col min="2" max="2" width="40.140625" style="340" bestFit="1" customWidth="1"/>
    <col min="3" max="3" width="11" style="257" customWidth="1"/>
    <col min="4" max="4" width="11" style="258" customWidth="1"/>
    <col min="5" max="5" width="16.7109375" style="260" customWidth="1"/>
    <col min="6" max="6" width="16.7109375" style="348" customWidth="1"/>
    <col min="7" max="7" width="17.28515625" style="262" hidden="1" customWidth="1"/>
    <col min="8" max="8" width="17.5703125" style="262" hidden="1" customWidth="1"/>
    <col min="9" max="16384" width="9.140625" style="262"/>
  </cols>
  <sheetData>
    <row r="1" spans="1:8" s="287" customFormat="1" ht="16.5">
      <c r="A1" s="281" t="s">
        <v>1249</v>
      </c>
      <c r="B1" s="282" t="s">
        <v>2277</v>
      </c>
      <c r="C1" s="283"/>
      <c r="D1" s="284"/>
      <c r="E1" s="285"/>
      <c r="F1" s="286"/>
    </row>
    <row r="2" spans="1:8" s="287" customFormat="1" ht="16.5">
      <c r="A2" s="288"/>
      <c r="B2" s="289"/>
      <c r="C2" s="283"/>
      <c r="D2" s="284"/>
      <c r="E2" s="285"/>
      <c r="F2" s="286"/>
    </row>
    <row r="3" spans="1:8" s="242" customFormat="1" ht="17.25" thickBot="1">
      <c r="A3" s="239"/>
      <c r="B3" s="240" t="s">
        <v>108</v>
      </c>
      <c r="C3" s="241" t="s">
        <v>211</v>
      </c>
      <c r="D3" s="241" t="s">
        <v>109</v>
      </c>
      <c r="E3" s="241" t="s">
        <v>110</v>
      </c>
      <c r="F3" s="241" t="s">
        <v>111</v>
      </c>
      <c r="G3" s="242" t="s">
        <v>2375</v>
      </c>
      <c r="H3" s="242" t="s">
        <v>2376</v>
      </c>
    </row>
    <row r="4" spans="1:8" s="293" customFormat="1" ht="13.5" thickTop="1">
      <c r="A4" s="290"/>
      <c r="B4" s="291"/>
      <c r="C4" s="292"/>
      <c r="D4" s="292"/>
      <c r="E4" s="292"/>
      <c r="F4" s="292"/>
    </row>
    <row r="5" spans="1:8">
      <c r="A5" s="294" t="s">
        <v>1250</v>
      </c>
      <c r="B5" s="295" t="s">
        <v>981</v>
      </c>
      <c r="E5" s="668"/>
      <c r="F5" s="296"/>
    </row>
    <row r="6" spans="1:8">
      <c r="A6" s="294"/>
      <c r="B6" s="295"/>
      <c r="E6" s="668"/>
      <c r="F6" s="261"/>
    </row>
    <row r="7" spans="1:8" ht="38.25">
      <c r="A7" s="255" t="s">
        <v>957</v>
      </c>
      <c r="B7" s="256" t="s">
        <v>1251</v>
      </c>
      <c r="C7" s="305"/>
      <c r="D7" s="306"/>
      <c r="E7" s="867"/>
      <c r="F7" s="261"/>
    </row>
    <row r="8" spans="1:8">
      <c r="A8" s="303"/>
      <c r="B8" s="256" t="s">
        <v>962</v>
      </c>
      <c r="C8" s="257" t="s">
        <v>135</v>
      </c>
      <c r="D8" s="258">
        <v>1</v>
      </c>
      <c r="E8" s="865">
        <v>0</v>
      </c>
      <c r="F8" s="261">
        <f>+D8*E8</f>
        <v>0</v>
      </c>
      <c r="H8" s="625">
        <f>F8</f>
        <v>0</v>
      </c>
    </row>
    <row r="9" spans="1:8">
      <c r="A9" s="303"/>
      <c r="B9" s="256"/>
      <c r="E9" s="865"/>
      <c r="F9" s="261"/>
      <c r="H9" s="625">
        <f t="shared" ref="H9:H14" si="0">F9</f>
        <v>0</v>
      </c>
    </row>
    <row r="10" spans="1:8" ht="25.5">
      <c r="A10" s="255" t="s">
        <v>957</v>
      </c>
      <c r="B10" s="256" t="s">
        <v>1252</v>
      </c>
      <c r="C10" s="305"/>
      <c r="D10" s="306"/>
      <c r="E10" s="867"/>
      <c r="F10" s="261"/>
      <c r="H10" s="625">
        <f t="shared" si="0"/>
        <v>0</v>
      </c>
    </row>
    <row r="11" spans="1:8">
      <c r="A11" s="303"/>
      <c r="B11" s="256" t="s">
        <v>983</v>
      </c>
      <c r="C11" s="257" t="s">
        <v>135</v>
      </c>
      <c r="D11" s="258">
        <v>1</v>
      </c>
      <c r="E11" s="865">
        <v>0</v>
      </c>
      <c r="F11" s="261">
        <f>+D11*E11</f>
        <v>0</v>
      </c>
      <c r="H11" s="625">
        <f t="shared" si="0"/>
        <v>0</v>
      </c>
    </row>
    <row r="12" spans="1:8">
      <c r="A12" s="303"/>
      <c r="B12" s="256"/>
      <c r="E12" s="865"/>
      <c r="F12" s="261"/>
      <c r="H12" s="625">
        <f t="shared" si="0"/>
        <v>0</v>
      </c>
    </row>
    <row r="13" spans="1:8" ht="38.25">
      <c r="A13" s="255" t="s">
        <v>957</v>
      </c>
      <c r="B13" s="256" t="s">
        <v>1253</v>
      </c>
      <c r="C13" s="305"/>
      <c r="D13" s="306"/>
      <c r="E13" s="867"/>
      <c r="F13" s="261"/>
      <c r="H13" s="625">
        <f t="shared" si="0"/>
        <v>0</v>
      </c>
    </row>
    <row r="14" spans="1:8">
      <c r="A14" s="303"/>
      <c r="B14" s="256" t="s">
        <v>983</v>
      </c>
      <c r="C14" s="257" t="s">
        <v>135</v>
      </c>
      <c r="D14" s="258">
        <v>1</v>
      </c>
      <c r="E14" s="865">
        <v>0</v>
      </c>
      <c r="F14" s="261">
        <f>+D14*E14</f>
        <v>0</v>
      </c>
      <c r="H14" s="625">
        <f t="shared" si="0"/>
        <v>0</v>
      </c>
    </row>
    <row r="15" spans="1:8">
      <c r="A15" s="303"/>
      <c r="B15" s="304"/>
      <c r="C15" s="305"/>
      <c r="D15" s="306"/>
      <c r="E15" s="867"/>
      <c r="F15" s="307"/>
    </row>
    <row r="16" spans="1:8" ht="158.25" customHeight="1">
      <c r="A16" s="303"/>
      <c r="B16" s="311" t="s">
        <v>1254</v>
      </c>
      <c r="C16" s="305"/>
      <c r="D16" s="306"/>
      <c r="E16" s="867"/>
      <c r="F16" s="307"/>
    </row>
    <row r="17" spans="1:8">
      <c r="A17" s="303"/>
      <c r="B17" s="304"/>
      <c r="C17" s="305"/>
      <c r="D17" s="306"/>
      <c r="E17" s="867"/>
      <c r="F17" s="307"/>
    </row>
    <row r="18" spans="1:8">
      <c r="A18" s="294" t="s">
        <v>1255</v>
      </c>
      <c r="B18" s="295" t="s">
        <v>985</v>
      </c>
      <c r="C18" s="308"/>
      <c r="D18" s="309"/>
      <c r="E18" s="865"/>
      <c r="F18" s="259"/>
    </row>
    <row r="19" spans="1:8">
      <c r="A19" s="294"/>
      <c r="B19" s="295"/>
      <c r="C19" s="308"/>
      <c r="D19" s="309"/>
      <c r="E19" s="865"/>
      <c r="F19" s="259"/>
    </row>
    <row r="20" spans="1:8" ht="63.75">
      <c r="A20" s="572" t="s">
        <v>957</v>
      </c>
      <c r="B20" s="573" t="s">
        <v>986</v>
      </c>
      <c r="C20" s="574"/>
      <c r="D20" s="575"/>
      <c r="E20" s="879"/>
      <c r="F20" s="576"/>
    </row>
    <row r="21" spans="1:8">
      <c r="A21" s="572"/>
      <c r="B21" s="573" t="s">
        <v>962</v>
      </c>
      <c r="C21" s="574" t="s">
        <v>963</v>
      </c>
      <c r="D21" s="575">
        <v>5191</v>
      </c>
      <c r="E21" s="879">
        <v>0</v>
      </c>
      <c r="F21" s="577">
        <f>D21*E21</f>
        <v>0</v>
      </c>
      <c r="G21" s="625">
        <f>F21</f>
        <v>0</v>
      </c>
    </row>
    <row r="22" spans="1:8">
      <c r="A22" s="255"/>
      <c r="B22" s="256"/>
      <c r="E22" s="865"/>
      <c r="F22" s="259"/>
    </row>
    <row r="23" spans="1:8" ht="63.75">
      <c r="A23" s="255" t="s">
        <v>957</v>
      </c>
      <c r="B23" s="256" t="s">
        <v>987</v>
      </c>
      <c r="E23" s="865"/>
      <c r="F23" s="259"/>
    </row>
    <row r="24" spans="1:8">
      <c r="A24" s="297"/>
      <c r="B24" s="256" t="s">
        <v>962</v>
      </c>
      <c r="C24" s="257" t="s">
        <v>963</v>
      </c>
      <c r="D24" s="258">
        <v>1750</v>
      </c>
      <c r="E24" s="865">
        <v>0</v>
      </c>
      <c r="F24" s="261">
        <f>D24*E24</f>
        <v>0</v>
      </c>
      <c r="H24" s="625">
        <f>F24</f>
        <v>0</v>
      </c>
    </row>
    <row r="25" spans="1:8">
      <c r="A25" s="297"/>
      <c r="B25" s="256"/>
      <c r="E25" s="865"/>
      <c r="F25" s="261"/>
      <c r="H25" s="625">
        <f t="shared" ref="H25:H27" si="1">F25</f>
        <v>0</v>
      </c>
    </row>
    <row r="26" spans="1:8" ht="51">
      <c r="A26" s="301" t="s">
        <v>957</v>
      </c>
      <c r="B26" s="298" t="s">
        <v>1256</v>
      </c>
      <c r="C26" s="299"/>
      <c r="D26" s="300"/>
      <c r="E26" s="865"/>
      <c r="F26" s="259"/>
      <c r="H26" s="625">
        <f t="shared" si="1"/>
        <v>0</v>
      </c>
    </row>
    <row r="27" spans="1:8">
      <c r="A27" s="301"/>
      <c r="B27" s="298" t="s">
        <v>962</v>
      </c>
      <c r="C27" s="299" t="s">
        <v>963</v>
      </c>
      <c r="D27" s="300">
        <v>65</v>
      </c>
      <c r="E27" s="865">
        <v>0</v>
      </c>
      <c r="F27" s="302">
        <f>D27*E27</f>
        <v>0</v>
      </c>
      <c r="H27" s="625">
        <f t="shared" si="1"/>
        <v>0</v>
      </c>
    </row>
    <row r="28" spans="1:8">
      <c r="A28" s="301"/>
      <c r="B28" s="298"/>
      <c r="C28" s="299"/>
      <c r="D28" s="300"/>
      <c r="E28" s="865"/>
      <c r="F28" s="302"/>
    </row>
    <row r="29" spans="1:8" ht="38.25">
      <c r="A29" s="578" t="s">
        <v>957</v>
      </c>
      <c r="B29" s="579" t="s">
        <v>989</v>
      </c>
      <c r="C29" s="580"/>
      <c r="D29" s="581"/>
      <c r="E29" s="879"/>
      <c r="F29" s="576"/>
    </row>
    <row r="30" spans="1:8">
      <c r="A30" s="582"/>
      <c r="B30" s="579" t="s">
        <v>962</v>
      </c>
      <c r="C30" s="580" t="s">
        <v>963</v>
      </c>
      <c r="D30" s="581">
        <v>65</v>
      </c>
      <c r="E30" s="879">
        <v>0</v>
      </c>
      <c r="F30" s="583">
        <f>D30*E30</f>
        <v>0</v>
      </c>
      <c r="G30" s="626">
        <f>F30</f>
        <v>0</v>
      </c>
    </row>
    <row r="31" spans="1:8">
      <c r="A31" s="301"/>
      <c r="B31" s="298"/>
      <c r="C31" s="299"/>
      <c r="D31" s="300"/>
      <c r="E31" s="865"/>
      <c r="F31" s="302"/>
    </row>
    <row r="32" spans="1:8" ht="51">
      <c r="A32" s="297" t="s">
        <v>957</v>
      </c>
      <c r="B32" s="298" t="s">
        <v>1257</v>
      </c>
      <c r="C32" s="299"/>
      <c r="D32" s="300"/>
      <c r="E32" s="865"/>
      <c r="F32" s="259"/>
    </row>
    <row r="33" spans="1:8">
      <c r="A33" s="301"/>
      <c r="B33" s="298" t="s">
        <v>962</v>
      </c>
      <c r="C33" s="299" t="s">
        <v>963</v>
      </c>
      <c r="D33" s="300">
        <v>10</v>
      </c>
      <c r="E33" s="865">
        <v>0</v>
      </c>
      <c r="F33" s="302">
        <f>D33*E33</f>
        <v>0</v>
      </c>
      <c r="H33" s="626">
        <f>F33</f>
        <v>0</v>
      </c>
    </row>
    <row r="34" spans="1:8">
      <c r="A34" s="301"/>
      <c r="B34" s="298"/>
      <c r="C34" s="299"/>
      <c r="D34" s="300"/>
      <c r="E34" s="865"/>
      <c r="F34" s="259"/>
      <c r="H34" s="626">
        <f t="shared" ref="H34:H43" si="2">F34</f>
        <v>0</v>
      </c>
    </row>
    <row r="35" spans="1:8" ht="51">
      <c r="A35" s="297" t="s">
        <v>957</v>
      </c>
      <c r="B35" s="298" t="s">
        <v>993</v>
      </c>
      <c r="C35" s="299"/>
      <c r="D35" s="300"/>
      <c r="E35" s="865"/>
      <c r="F35" s="259"/>
      <c r="H35" s="626">
        <f t="shared" si="2"/>
        <v>0</v>
      </c>
    </row>
    <row r="36" spans="1:8">
      <c r="A36" s="301"/>
      <c r="B36" s="298" t="s">
        <v>962</v>
      </c>
      <c r="C36" s="299" t="s">
        <v>963</v>
      </c>
      <c r="D36" s="300">
        <v>170</v>
      </c>
      <c r="E36" s="865">
        <v>0</v>
      </c>
      <c r="F36" s="302">
        <f>D36*E36</f>
        <v>0</v>
      </c>
      <c r="H36" s="626">
        <f t="shared" si="2"/>
        <v>0</v>
      </c>
    </row>
    <row r="37" spans="1:8">
      <c r="A37" s="301"/>
      <c r="B37" s="298"/>
      <c r="C37" s="299"/>
      <c r="D37" s="300"/>
      <c r="E37" s="868"/>
      <c r="F37" s="302"/>
      <c r="H37" s="626">
        <f t="shared" si="2"/>
        <v>0</v>
      </c>
    </row>
    <row r="38" spans="1:8" ht="51">
      <c r="A38" s="297" t="s">
        <v>957</v>
      </c>
      <c r="B38" s="298" t="s">
        <v>994</v>
      </c>
      <c r="C38" s="299"/>
      <c r="D38" s="300"/>
      <c r="E38" s="865"/>
      <c r="F38" s="259"/>
      <c r="H38" s="626">
        <f t="shared" si="2"/>
        <v>0</v>
      </c>
    </row>
    <row r="39" spans="1:8">
      <c r="A39" s="301"/>
      <c r="B39" s="298" t="s">
        <v>962</v>
      </c>
      <c r="C39" s="299" t="s">
        <v>963</v>
      </c>
      <c r="D39" s="300">
        <v>138</v>
      </c>
      <c r="E39" s="865">
        <v>0</v>
      </c>
      <c r="F39" s="302">
        <f>D39*E39</f>
        <v>0</v>
      </c>
      <c r="H39" s="626">
        <f t="shared" si="2"/>
        <v>0</v>
      </c>
    </row>
    <row r="40" spans="1:8">
      <c r="A40" s="301"/>
      <c r="B40" s="298"/>
      <c r="C40" s="299"/>
      <c r="D40" s="300"/>
      <c r="E40" s="865"/>
      <c r="F40" s="302"/>
      <c r="H40" s="626">
        <f t="shared" si="2"/>
        <v>0</v>
      </c>
    </row>
    <row r="41" spans="1:8" ht="51">
      <c r="A41" s="297" t="s">
        <v>957</v>
      </c>
      <c r="B41" s="298" t="s">
        <v>1258</v>
      </c>
      <c r="C41" s="299"/>
      <c r="D41" s="300"/>
      <c r="E41" s="865"/>
      <c r="F41" s="259"/>
      <c r="H41" s="626">
        <f t="shared" si="2"/>
        <v>0</v>
      </c>
    </row>
    <row r="42" spans="1:8">
      <c r="A42" s="301"/>
      <c r="B42" s="298" t="s">
        <v>962</v>
      </c>
      <c r="C42" s="299" t="s">
        <v>963</v>
      </c>
      <c r="D42" s="300">
        <v>105</v>
      </c>
      <c r="E42" s="865">
        <v>0</v>
      </c>
      <c r="F42" s="302">
        <f>D42*E42</f>
        <v>0</v>
      </c>
      <c r="H42" s="626">
        <f t="shared" si="2"/>
        <v>0</v>
      </c>
    </row>
    <row r="43" spans="1:8">
      <c r="A43" s="301"/>
      <c r="B43" s="298"/>
      <c r="C43" s="299"/>
      <c r="D43" s="300"/>
      <c r="E43" s="865"/>
      <c r="F43" s="302"/>
      <c r="H43" s="626">
        <f t="shared" si="2"/>
        <v>0</v>
      </c>
    </row>
    <row r="44" spans="1:8" ht="51">
      <c r="A44" s="578" t="s">
        <v>957</v>
      </c>
      <c r="B44" s="579" t="s">
        <v>1259</v>
      </c>
      <c r="C44" s="580"/>
      <c r="D44" s="581"/>
      <c r="E44" s="879"/>
      <c r="F44" s="576"/>
    </row>
    <row r="45" spans="1:8">
      <c r="A45" s="582"/>
      <c r="B45" s="579" t="s">
        <v>962</v>
      </c>
      <c r="C45" s="580" t="s">
        <v>135</v>
      </c>
      <c r="D45" s="581">
        <v>1</v>
      </c>
      <c r="E45" s="879">
        <v>0</v>
      </c>
      <c r="F45" s="583">
        <f>D45*E45</f>
        <v>0</v>
      </c>
      <c r="G45" s="626">
        <f>F45</f>
        <v>0</v>
      </c>
    </row>
    <row r="46" spans="1:8">
      <c r="A46" s="301"/>
      <c r="B46" s="298"/>
      <c r="C46" s="299"/>
      <c r="D46" s="300"/>
      <c r="E46" s="865"/>
      <c r="F46" s="302"/>
    </row>
    <row r="47" spans="1:8">
      <c r="A47" s="310" t="s">
        <v>1260</v>
      </c>
      <c r="B47" s="311" t="s">
        <v>996</v>
      </c>
      <c r="C47" s="299"/>
      <c r="D47" s="300"/>
      <c r="E47" s="865"/>
      <c r="F47" s="259"/>
    </row>
    <row r="48" spans="1:8">
      <c r="A48" s="294"/>
      <c r="B48" s="298"/>
      <c r="C48" s="299"/>
      <c r="D48" s="300"/>
      <c r="E48" s="865"/>
      <c r="F48" s="259"/>
    </row>
    <row r="49" spans="1:8" ht="38.25">
      <c r="A49" s="255" t="s">
        <v>957</v>
      </c>
      <c r="B49" s="256" t="s">
        <v>997</v>
      </c>
      <c r="C49" s="299"/>
      <c r="D49" s="300"/>
      <c r="E49" s="865"/>
      <c r="F49" s="259"/>
    </row>
    <row r="50" spans="1:8">
      <c r="A50" s="255"/>
      <c r="B50" s="256" t="s">
        <v>998</v>
      </c>
      <c r="C50" s="257" t="s">
        <v>375</v>
      </c>
      <c r="D50" s="258">
        <v>145</v>
      </c>
      <c r="E50" s="869">
        <v>0</v>
      </c>
      <c r="F50" s="261">
        <f t="shared" ref="F50:F56" si="3">D50*E50</f>
        <v>0</v>
      </c>
      <c r="H50" s="625">
        <f>F50</f>
        <v>0</v>
      </c>
    </row>
    <row r="51" spans="1:8">
      <c r="A51" s="255"/>
      <c r="B51" s="256"/>
      <c r="E51" s="869"/>
      <c r="F51" s="259"/>
      <c r="H51" s="625">
        <f t="shared" ref="H51:H77" si="4">F51</f>
        <v>0</v>
      </c>
    </row>
    <row r="52" spans="1:8" ht="38.25">
      <c r="A52" s="255" t="s">
        <v>957</v>
      </c>
      <c r="B52" s="256" t="s">
        <v>1261</v>
      </c>
      <c r="E52" s="869"/>
      <c r="F52" s="259"/>
      <c r="H52" s="625">
        <f t="shared" si="4"/>
        <v>0</v>
      </c>
    </row>
    <row r="53" spans="1:8">
      <c r="A53" s="255"/>
      <c r="B53" s="256" t="s">
        <v>998</v>
      </c>
      <c r="C53" s="257" t="s">
        <v>375</v>
      </c>
      <c r="D53" s="258">
        <v>13</v>
      </c>
      <c r="E53" s="869">
        <v>0</v>
      </c>
      <c r="F53" s="261">
        <f t="shared" si="3"/>
        <v>0</v>
      </c>
      <c r="H53" s="625">
        <f t="shared" si="4"/>
        <v>0</v>
      </c>
    </row>
    <row r="54" spans="1:8">
      <c r="A54" s="255"/>
      <c r="B54" s="256"/>
      <c r="E54" s="869"/>
      <c r="F54" s="261"/>
      <c r="H54" s="625">
        <f t="shared" si="4"/>
        <v>0</v>
      </c>
    </row>
    <row r="55" spans="1:8" ht="38.25">
      <c r="A55" s="255" t="s">
        <v>957</v>
      </c>
      <c r="B55" s="256" t="s">
        <v>1262</v>
      </c>
      <c r="E55" s="869"/>
      <c r="F55" s="259"/>
      <c r="H55" s="625">
        <f t="shared" si="4"/>
        <v>0</v>
      </c>
    </row>
    <row r="56" spans="1:8">
      <c r="A56" s="255"/>
      <c r="B56" s="256" t="s">
        <v>998</v>
      </c>
      <c r="C56" s="257" t="s">
        <v>375</v>
      </c>
      <c r="D56" s="258">
        <v>7</v>
      </c>
      <c r="E56" s="869">
        <v>0</v>
      </c>
      <c r="F56" s="261">
        <f t="shared" si="3"/>
        <v>0</v>
      </c>
      <c r="H56" s="625">
        <f t="shared" si="4"/>
        <v>0</v>
      </c>
    </row>
    <row r="57" spans="1:8">
      <c r="A57" s="301"/>
      <c r="B57" s="298"/>
      <c r="C57" s="299"/>
      <c r="D57" s="300"/>
      <c r="E57" s="865"/>
      <c r="F57" s="259"/>
      <c r="H57" s="625">
        <f t="shared" si="4"/>
        <v>0</v>
      </c>
    </row>
    <row r="58" spans="1:8" ht="38.25">
      <c r="A58" s="301" t="s">
        <v>957</v>
      </c>
      <c r="B58" s="298" t="s">
        <v>999</v>
      </c>
      <c r="C58" s="299"/>
      <c r="D58" s="300"/>
      <c r="E58" s="865"/>
      <c r="F58" s="259"/>
      <c r="H58" s="625">
        <f t="shared" si="4"/>
        <v>0</v>
      </c>
    </row>
    <row r="59" spans="1:8">
      <c r="A59" s="301"/>
      <c r="B59" s="298" t="s">
        <v>998</v>
      </c>
      <c r="C59" s="299" t="s">
        <v>375</v>
      </c>
      <c r="D59" s="300">
        <v>5</v>
      </c>
      <c r="E59" s="865">
        <v>0</v>
      </c>
      <c r="F59" s="302">
        <f>D59*E59</f>
        <v>0</v>
      </c>
      <c r="H59" s="625">
        <f t="shared" si="4"/>
        <v>0</v>
      </c>
    </row>
    <row r="60" spans="1:8">
      <c r="A60" s="301"/>
      <c r="B60" s="298"/>
      <c r="C60" s="299"/>
      <c r="D60" s="300"/>
      <c r="E60" s="865"/>
      <c r="F60" s="302"/>
      <c r="H60" s="625">
        <f t="shared" si="4"/>
        <v>0</v>
      </c>
    </row>
    <row r="61" spans="1:8" ht="51">
      <c r="A61" s="301" t="s">
        <v>957</v>
      </c>
      <c r="B61" s="298" t="s">
        <v>1001</v>
      </c>
      <c r="C61" s="299"/>
      <c r="D61" s="300"/>
      <c r="E61" s="865"/>
      <c r="F61" s="259"/>
      <c r="H61" s="625">
        <f t="shared" si="4"/>
        <v>0</v>
      </c>
    </row>
    <row r="62" spans="1:8">
      <c r="A62" s="301"/>
      <c r="B62" s="298" t="s">
        <v>998</v>
      </c>
      <c r="C62" s="299" t="s">
        <v>375</v>
      </c>
      <c r="D62" s="300">
        <v>26</v>
      </c>
      <c r="E62" s="865">
        <v>0</v>
      </c>
      <c r="F62" s="302">
        <f>D62*E62</f>
        <v>0</v>
      </c>
      <c r="H62" s="625">
        <f t="shared" si="4"/>
        <v>0</v>
      </c>
    </row>
    <row r="63" spans="1:8">
      <c r="A63" s="301"/>
      <c r="B63" s="298"/>
      <c r="C63" s="299"/>
      <c r="D63" s="300"/>
      <c r="E63" s="865"/>
      <c r="F63" s="302"/>
      <c r="H63" s="625">
        <f t="shared" si="4"/>
        <v>0</v>
      </c>
    </row>
    <row r="64" spans="1:8" ht="38.25">
      <c r="A64" s="301" t="s">
        <v>957</v>
      </c>
      <c r="B64" s="298" t="s">
        <v>1263</v>
      </c>
      <c r="C64" s="299"/>
      <c r="D64" s="300"/>
      <c r="E64" s="865"/>
      <c r="F64" s="259"/>
      <c r="H64" s="625">
        <f t="shared" si="4"/>
        <v>0</v>
      </c>
    </row>
    <row r="65" spans="1:8">
      <c r="A65" s="301"/>
      <c r="B65" s="298" t="s">
        <v>998</v>
      </c>
      <c r="C65" s="299" t="s">
        <v>375</v>
      </c>
      <c r="D65" s="300">
        <v>5</v>
      </c>
      <c r="E65" s="865">
        <v>0</v>
      </c>
      <c r="F65" s="302">
        <f>D65*E65</f>
        <v>0</v>
      </c>
      <c r="H65" s="625">
        <f t="shared" si="4"/>
        <v>0</v>
      </c>
    </row>
    <row r="66" spans="1:8">
      <c r="A66" s="301"/>
      <c r="B66" s="298"/>
      <c r="C66" s="299"/>
      <c r="D66" s="300"/>
      <c r="E66" s="865"/>
      <c r="F66" s="302"/>
      <c r="H66" s="625">
        <f t="shared" si="4"/>
        <v>0</v>
      </c>
    </row>
    <row r="67" spans="1:8" ht="25.5">
      <c r="A67" s="301" t="s">
        <v>957</v>
      </c>
      <c r="B67" s="298" t="s">
        <v>1002</v>
      </c>
      <c r="C67" s="299"/>
      <c r="D67" s="300"/>
      <c r="E67" s="865"/>
      <c r="F67" s="259"/>
      <c r="H67" s="625">
        <f t="shared" si="4"/>
        <v>0</v>
      </c>
    </row>
    <row r="68" spans="1:8">
      <c r="A68" s="301"/>
      <c r="B68" s="298" t="s">
        <v>998</v>
      </c>
      <c r="C68" s="299" t="s">
        <v>375</v>
      </c>
      <c r="D68" s="300">
        <v>10</v>
      </c>
      <c r="E68" s="865">
        <v>0</v>
      </c>
      <c r="F68" s="302">
        <f>D68*E68</f>
        <v>0</v>
      </c>
      <c r="H68" s="625">
        <f t="shared" si="4"/>
        <v>0</v>
      </c>
    </row>
    <row r="69" spans="1:8">
      <c r="A69" s="301"/>
      <c r="B69" s="298"/>
      <c r="C69" s="299"/>
      <c r="D69" s="300"/>
      <c r="E69" s="865"/>
      <c r="F69" s="302"/>
      <c r="H69" s="625">
        <f t="shared" si="4"/>
        <v>0</v>
      </c>
    </row>
    <row r="70" spans="1:8" ht="51">
      <c r="A70" s="301" t="s">
        <v>957</v>
      </c>
      <c r="B70" s="298" t="s">
        <v>1003</v>
      </c>
      <c r="C70" s="299"/>
      <c r="D70" s="300"/>
      <c r="E70" s="865"/>
      <c r="F70" s="259"/>
      <c r="H70" s="625">
        <f t="shared" si="4"/>
        <v>0</v>
      </c>
    </row>
    <row r="71" spans="1:8">
      <c r="A71" s="301"/>
      <c r="B71" s="298" t="s">
        <v>958</v>
      </c>
      <c r="C71" s="299" t="s">
        <v>135</v>
      </c>
      <c r="D71" s="300">
        <v>1</v>
      </c>
      <c r="E71" s="865">
        <v>0</v>
      </c>
      <c r="F71" s="302">
        <f>D71*E71</f>
        <v>0</v>
      </c>
      <c r="H71" s="625">
        <f t="shared" si="4"/>
        <v>0</v>
      </c>
    </row>
    <row r="72" spans="1:8">
      <c r="A72" s="301"/>
      <c r="B72" s="298"/>
      <c r="C72" s="299"/>
      <c r="D72" s="300"/>
      <c r="E72" s="865"/>
      <c r="F72" s="302"/>
      <c r="H72" s="625">
        <f t="shared" si="4"/>
        <v>0</v>
      </c>
    </row>
    <row r="73" spans="1:8">
      <c r="A73" s="301" t="s">
        <v>957</v>
      </c>
      <c r="B73" s="298" t="s">
        <v>1004</v>
      </c>
      <c r="C73" s="299"/>
      <c r="D73" s="300"/>
      <c r="E73" s="865"/>
      <c r="F73" s="259"/>
      <c r="H73" s="625">
        <f t="shared" si="4"/>
        <v>0</v>
      </c>
    </row>
    <row r="74" spans="1:8">
      <c r="A74" s="301"/>
      <c r="B74" s="298" t="s">
        <v>1005</v>
      </c>
      <c r="C74" s="299" t="s">
        <v>375</v>
      </c>
      <c r="D74" s="300">
        <v>1</v>
      </c>
      <c r="E74" s="865">
        <v>0</v>
      </c>
      <c r="F74" s="302">
        <f>D74*E74</f>
        <v>0</v>
      </c>
      <c r="H74" s="625">
        <f t="shared" si="4"/>
        <v>0</v>
      </c>
    </row>
    <row r="75" spans="1:8">
      <c r="A75" s="301"/>
      <c r="B75" s="298"/>
      <c r="C75" s="299"/>
      <c r="D75" s="300"/>
      <c r="E75" s="865"/>
      <c r="F75" s="302"/>
      <c r="H75" s="625">
        <f t="shared" si="4"/>
        <v>0</v>
      </c>
    </row>
    <row r="76" spans="1:8">
      <c r="A76" s="312" t="s">
        <v>1264</v>
      </c>
      <c r="B76" s="311" t="s">
        <v>1007</v>
      </c>
      <c r="C76" s="313"/>
      <c r="D76" s="314"/>
      <c r="E76" s="870"/>
      <c r="F76" s="259"/>
      <c r="H76" s="625">
        <f t="shared" si="4"/>
        <v>0</v>
      </c>
    </row>
    <row r="77" spans="1:8">
      <c r="A77" s="312"/>
      <c r="B77" s="311"/>
      <c r="C77" s="313"/>
      <c r="D77" s="314"/>
      <c r="E77" s="870"/>
      <c r="F77" s="259"/>
      <c r="H77" s="625">
        <f t="shared" si="4"/>
        <v>0</v>
      </c>
    </row>
    <row r="78" spans="1:8" ht="25.5">
      <c r="A78" s="572" t="s">
        <v>957</v>
      </c>
      <c r="B78" s="573" t="s">
        <v>1014</v>
      </c>
      <c r="C78" s="584"/>
      <c r="D78" s="585"/>
      <c r="E78" s="880"/>
      <c r="F78" s="576"/>
    </row>
    <row r="79" spans="1:8">
      <c r="A79" s="572"/>
      <c r="B79" s="573" t="s">
        <v>962</v>
      </c>
      <c r="C79" s="574" t="s">
        <v>963</v>
      </c>
      <c r="D79" s="575">
        <v>2690</v>
      </c>
      <c r="E79" s="879">
        <v>0</v>
      </c>
      <c r="F79" s="577">
        <f>D79*E79</f>
        <v>0</v>
      </c>
      <c r="G79" s="625">
        <f>F79</f>
        <v>0</v>
      </c>
    </row>
    <row r="80" spans="1:8">
      <c r="A80" s="255"/>
      <c r="B80" s="315"/>
      <c r="E80" s="865"/>
      <c r="F80" s="261"/>
    </row>
    <row r="81" spans="1:8" ht="25.5">
      <c r="A81" s="255" t="s">
        <v>957</v>
      </c>
      <c r="B81" s="256" t="s">
        <v>1015</v>
      </c>
      <c r="C81" s="313"/>
      <c r="D81" s="314"/>
      <c r="E81" s="870"/>
      <c r="F81" s="259"/>
    </row>
    <row r="82" spans="1:8">
      <c r="A82" s="255"/>
      <c r="B82" s="256" t="s">
        <v>962</v>
      </c>
      <c r="C82" s="257" t="s">
        <v>963</v>
      </c>
      <c r="D82" s="258">
        <v>2460</v>
      </c>
      <c r="E82" s="865">
        <v>0</v>
      </c>
      <c r="F82" s="261">
        <f>D82*E82</f>
        <v>0</v>
      </c>
      <c r="H82" s="625">
        <f>F82</f>
        <v>0</v>
      </c>
    </row>
    <row r="83" spans="1:8">
      <c r="A83" s="255"/>
      <c r="B83" s="315"/>
      <c r="E83" s="865"/>
      <c r="F83" s="261"/>
      <c r="H83" s="625">
        <f t="shared" ref="H83:H85" si="5">F83</f>
        <v>0</v>
      </c>
    </row>
    <row r="84" spans="1:8" ht="25.5">
      <c r="A84" s="255" t="s">
        <v>957</v>
      </c>
      <c r="B84" s="256" t="s">
        <v>1016</v>
      </c>
      <c r="C84" s="313"/>
      <c r="D84" s="314"/>
      <c r="E84" s="870"/>
      <c r="F84" s="259"/>
      <c r="H84" s="625">
        <f t="shared" si="5"/>
        <v>0</v>
      </c>
    </row>
    <row r="85" spans="1:8">
      <c r="A85" s="255"/>
      <c r="B85" s="256" t="s">
        <v>962</v>
      </c>
      <c r="C85" s="257" t="s">
        <v>963</v>
      </c>
      <c r="D85" s="258">
        <v>65</v>
      </c>
      <c r="E85" s="865">
        <v>0</v>
      </c>
      <c r="F85" s="261">
        <f>D85*E85</f>
        <v>0</v>
      </c>
      <c r="H85" s="625">
        <f t="shared" si="5"/>
        <v>0</v>
      </c>
    </row>
    <row r="86" spans="1:8">
      <c r="A86" s="255"/>
      <c r="B86" s="256"/>
      <c r="E86" s="865"/>
      <c r="F86" s="261"/>
    </row>
    <row r="87" spans="1:8" ht="25.5">
      <c r="A87" s="572" t="s">
        <v>957</v>
      </c>
      <c r="B87" s="573" t="s">
        <v>1017</v>
      </c>
      <c r="C87" s="584"/>
      <c r="D87" s="585"/>
      <c r="E87" s="880"/>
      <c r="F87" s="576"/>
    </row>
    <row r="88" spans="1:8">
      <c r="A88" s="572"/>
      <c r="B88" s="573" t="s">
        <v>962</v>
      </c>
      <c r="C88" s="574" t="s">
        <v>963</v>
      </c>
      <c r="D88" s="575">
        <v>100</v>
      </c>
      <c r="E88" s="879">
        <v>0</v>
      </c>
      <c r="F88" s="577">
        <f>D88*E88</f>
        <v>0</v>
      </c>
      <c r="G88" s="625">
        <f>F88</f>
        <v>0</v>
      </c>
    </row>
    <row r="89" spans="1:8">
      <c r="A89" s="255"/>
      <c r="B89" s="256"/>
      <c r="E89" s="865"/>
      <c r="F89" s="261"/>
    </row>
    <row r="90" spans="1:8">
      <c r="A90" s="312" t="s">
        <v>1265</v>
      </c>
      <c r="B90" s="311" t="s">
        <v>1025</v>
      </c>
      <c r="E90" s="869"/>
      <c r="F90" s="317"/>
    </row>
    <row r="91" spans="1:8">
      <c r="A91" s="316"/>
      <c r="B91" s="311"/>
      <c r="E91" s="869"/>
      <c r="F91" s="317"/>
    </row>
    <row r="92" spans="1:8" ht="51">
      <c r="A92" s="255" t="s">
        <v>957</v>
      </c>
      <c r="B92" s="256" t="s">
        <v>1027</v>
      </c>
      <c r="C92" s="313"/>
      <c r="D92" s="314"/>
      <c r="E92" s="870"/>
      <c r="F92" s="259"/>
    </row>
    <row r="93" spans="1:8">
      <c r="A93" s="255"/>
      <c r="B93" s="256" t="s">
        <v>998</v>
      </c>
      <c r="C93" s="257" t="s">
        <v>375</v>
      </c>
      <c r="D93" s="258">
        <v>9</v>
      </c>
      <c r="E93" s="869">
        <v>0</v>
      </c>
      <c r="F93" s="261">
        <f>D93*E93</f>
        <v>0</v>
      </c>
      <c r="H93" s="625">
        <f>F93</f>
        <v>0</v>
      </c>
    </row>
    <row r="94" spans="1:8">
      <c r="A94" s="255"/>
      <c r="B94" s="256"/>
      <c r="E94" s="869"/>
      <c r="F94" s="261"/>
      <c r="H94" s="625">
        <f t="shared" ref="H94:H122" si="6">F94</f>
        <v>0</v>
      </c>
    </row>
    <row r="95" spans="1:8" ht="76.5">
      <c r="A95" s="255" t="s">
        <v>957</v>
      </c>
      <c r="B95" s="256" t="s">
        <v>1266</v>
      </c>
      <c r="C95" s="313"/>
      <c r="D95" s="314"/>
      <c r="E95" s="870"/>
      <c r="F95" s="259"/>
      <c r="H95" s="625">
        <f t="shared" si="6"/>
        <v>0</v>
      </c>
    </row>
    <row r="96" spans="1:8">
      <c r="A96" s="255"/>
      <c r="B96" s="256" t="s">
        <v>998</v>
      </c>
      <c r="C96" s="257" t="s">
        <v>375</v>
      </c>
      <c r="D96" s="258">
        <v>25</v>
      </c>
      <c r="E96" s="869">
        <v>0</v>
      </c>
      <c r="F96" s="261">
        <f>D96*E96</f>
        <v>0</v>
      </c>
      <c r="H96" s="625">
        <f t="shared" si="6"/>
        <v>0</v>
      </c>
    </row>
    <row r="97" spans="1:8">
      <c r="A97" s="255"/>
      <c r="B97" s="256"/>
      <c r="E97" s="869"/>
      <c r="F97" s="261"/>
      <c r="H97" s="625">
        <f t="shared" si="6"/>
        <v>0</v>
      </c>
    </row>
    <row r="98" spans="1:8" ht="51">
      <c r="A98" s="255" t="s">
        <v>957</v>
      </c>
      <c r="B98" s="256" t="s">
        <v>1029</v>
      </c>
      <c r="C98" s="313"/>
      <c r="D98" s="314"/>
      <c r="E98" s="870"/>
      <c r="F98" s="259"/>
      <c r="H98" s="625">
        <f t="shared" si="6"/>
        <v>0</v>
      </c>
    </row>
    <row r="99" spans="1:8">
      <c r="A99" s="255"/>
      <c r="B99" s="256" t="s">
        <v>962</v>
      </c>
      <c r="C99" s="257" t="s">
        <v>963</v>
      </c>
      <c r="D99" s="258">
        <v>4687</v>
      </c>
      <c r="E99" s="869">
        <v>0</v>
      </c>
      <c r="F99" s="317">
        <f>D99*E99</f>
        <v>0</v>
      </c>
      <c r="H99" s="625">
        <f t="shared" si="6"/>
        <v>0</v>
      </c>
    </row>
    <row r="100" spans="1:8">
      <c r="A100" s="255"/>
      <c r="B100" s="256"/>
      <c r="E100" s="869"/>
      <c r="F100" s="317"/>
      <c r="H100" s="625">
        <f t="shared" si="6"/>
        <v>0</v>
      </c>
    </row>
    <row r="101" spans="1:8" ht="38.25">
      <c r="A101" s="319" t="s">
        <v>957</v>
      </c>
      <c r="B101" s="256" t="s">
        <v>1267</v>
      </c>
      <c r="C101" s="320"/>
      <c r="D101" s="320"/>
      <c r="E101" s="869"/>
      <c r="F101" s="259"/>
      <c r="H101" s="625">
        <f t="shared" si="6"/>
        <v>0</v>
      </c>
    </row>
    <row r="102" spans="1:8">
      <c r="A102" s="319"/>
      <c r="B102" s="256" t="s">
        <v>958</v>
      </c>
      <c r="C102" s="320" t="s">
        <v>135</v>
      </c>
      <c r="D102" s="258">
        <v>5</v>
      </c>
      <c r="E102" s="869">
        <v>0</v>
      </c>
      <c r="F102" s="317">
        <f>D102*E102</f>
        <v>0</v>
      </c>
      <c r="H102" s="625">
        <f t="shared" si="6"/>
        <v>0</v>
      </c>
    </row>
    <row r="103" spans="1:8">
      <c r="A103" s="319"/>
      <c r="B103" s="256"/>
      <c r="C103" s="320"/>
      <c r="E103" s="869"/>
      <c r="F103" s="317"/>
      <c r="H103" s="625">
        <f>F103</f>
        <v>0</v>
      </c>
    </row>
    <row r="104" spans="1:8" ht="51">
      <c r="A104" s="319" t="s">
        <v>957</v>
      </c>
      <c r="B104" s="256" t="s">
        <v>1268</v>
      </c>
      <c r="C104" s="313"/>
      <c r="D104" s="314"/>
      <c r="E104" s="870"/>
      <c r="F104" s="259"/>
      <c r="H104" s="625">
        <f t="shared" si="6"/>
        <v>0</v>
      </c>
    </row>
    <row r="105" spans="1:8">
      <c r="A105" s="255"/>
      <c r="B105" s="256" t="s">
        <v>958</v>
      </c>
      <c r="C105" s="257" t="s">
        <v>135</v>
      </c>
      <c r="D105" s="258">
        <v>1</v>
      </c>
      <c r="E105" s="869">
        <v>0</v>
      </c>
      <c r="F105" s="317">
        <f>D105*E105</f>
        <v>0</v>
      </c>
      <c r="H105" s="625">
        <f t="shared" si="6"/>
        <v>0</v>
      </c>
    </row>
    <row r="106" spans="1:8">
      <c r="A106" s="319"/>
      <c r="B106" s="256"/>
      <c r="C106" s="320"/>
      <c r="E106" s="869"/>
      <c r="F106" s="317"/>
      <c r="H106" s="625">
        <f t="shared" si="6"/>
        <v>0</v>
      </c>
    </row>
    <row r="107" spans="1:8" ht="38.25">
      <c r="A107" s="319" t="s">
        <v>957</v>
      </c>
      <c r="B107" s="256" t="s">
        <v>1269</v>
      </c>
      <c r="C107" s="313"/>
      <c r="D107" s="314"/>
      <c r="E107" s="870"/>
      <c r="F107" s="259"/>
      <c r="H107" s="625">
        <f t="shared" si="6"/>
        <v>0</v>
      </c>
    </row>
    <row r="108" spans="1:8" ht="12" customHeight="1">
      <c r="A108" s="255"/>
      <c r="B108" s="256" t="s">
        <v>998</v>
      </c>
      <c r="C108" s="257" t="s">
        <v>375</v>
      </c>
      <c r="D108" s="258">
        <v>2</v>
      </c>
      <c r="E108" s="869">
        <v>0</v>
      </c>
      <c r="F108" s="261">
        <f>D108*E108</f>
        <v>0</v>
      </c>
      <c r="H108" s="625">
        <f t="shared" si="6"/>
        <v>0</v>
      </c>
    </row>
    <row r="109" spans="1:8" ht="12" customHeight="1">
      <c r="A109" s="255"/>
      <c r="B109" s="256"/>
      <c r="E109" s="869"/>
      <c r="F109" s="261"/>
      <c r="H109" s="625">
        <f t="shared" si="6"/>
        <v>0</v>
      </c>
    </row>
    <row r="110" spans="1:8" ht="24" customHeight="1">
      <c r="A110" s="312" t="s">
        <v>1270</v>
      </c>
      <c r="B110" s="311" t="s">
        <v>1034</v>
      </c>
      <c r="C110" s="321"/>
      <c r="D110" s="322"/>
      <c r="E110" s="871"/>
      <c r="F110" s="323"/>
      <c r="H110" s="625">
        <f>F110</f>
        <v>0</v>
      </c>
    </row>
    <row r="111" spans="1:8">
      <c r="A111" s="255"/>
      <c r="B111" s="256"/>
      <c r="E111" s="869"/>
      <c r="F111" s="261"/>
      <c r="H111" s="625">
        <f t="shared" si="6"/>
        <v>0</v>
      </c>
    </row>
    <row r="112" spans="1:8" ht="63.75">
      <c r="A112" s="255" t="s">
        <v>957</v>
      </c>
      <c r="B112" s="256" t="s">
        <v>1035</v>
      </c>
      <c r="E112" s="869"/>
      <c r="F112" s="261"/>
      <c r="H112" s="625">
        <f t="shared" si="6"/>
        <v>0</v>
      </c>
    </row>
    <row r="113" spans="1:8">
      <c r="A113" s="255"/>
      <c r="B113" s="256" t="s">
        <v>998</v>
      </c>
      <c r="C113" s="257" t="s">
        <v>375</v>
      </c>
      <c r="D113" s="258">
        <v>79</v>
      </c>
      <c r="E113" s="869">
        <v>0</v>
      </c>
      <c r="F113" s="261">
        <f>D113*E113</f>
        <v>0</v>
      </c>
      <c r="H113" s="625">
        <f t="shared" si="6"/>
        <v>0</v>
      </c>
    </row>
    <row r="114" spans="1:8">
      <c r="A114" s="255"/>
      <c r="B114" s="256"/>
      <c r="E114" s="869"/>
      <c r="F114" s="261"/>
      <c r="H114" s="625">
        <f t="shared" si="6"/>
        <v>0</v>
      </c>
    </row>
    <row r="115" spans="1:8" ht="63.75">
      <c r="A115" s="255" t="s">
        <v>957</v>
      </c>
      <c r="B115" s="256" t="s">
        <v>1036</v>
      </c>
      <c r="E115" s="869"/>
      <c r="F115" s="261"/>
      <c r="H115" s="625">
        <f t="shared" si="6"/>
        <v>0</v>
      </c>
    </row>
    <row r="116" spans="1:8">
      <c r="A116" s="255"/>
      <c r="B116" s="256" t="s">
        <v>998</v>
      </c>
      <c r="C116" s="257" t="s">
        <v>375</v>
      </c>
      <c r="D116" s="258">
        <v>23</v>
      </c>
      <c r="E116" s="869">
        <v>0</v>
      </c>
      <c r="F116" s="261">
        <f>D116*E116</f>
        <v>0</v>
      </c>
      <c r="H116" s="625">
        <f t="shared" si="6"/>
        <v>0</v>
      </c>
    </row>
    <row r="117" spans="1:8">
      <c r="A117" s="255"/>
      <c r="B117" s="256"/>
      <c r="E117" s="869"/>
      <c r="F117" s="261"/>
      <c r="H117" s="625">
        <f t="shared" si="6"/>
        <v>0</v>
      </c>
    </row>
    <row r="118" spans="1:8" ht="51">
      <c r="A118" s="255" t="s">
        <v>957</v>
      </c>
      <c r="B118" s="256" t="s">
        <v>1271</v>
      </c>
      <c r="E118" s="869"/>
      <c r="F118" s="261"/>
      <c r="H118" s="625">
        <f t="shared" si="6"/>
        <v>0</v>
      </c>
    </row>
    <row r="119" spans="1:8">
      <c r="A119" s="255"/>
      <c r="B119" s="256" t="s">
        <v>998</v>
      </c>
      <c r="C119" s="257" t="s">
        <v>135</v>
      </c>
      <c r="D119" s="258">
        <v>29</v>
      </c>
      <c r="E119" s="869">
        <v>0</v>
      </c>
      <c r="F119" s="261">
        <f>D119*E119</f>
        <v>0</v>
      </c>
      <c r="H119" s="625">
        <f t="shared" si="6"/>
        <v>0</v>
      </c>
    </row>
    <row r="120" spans="1:8">
      <c r="A120" s="255"/>
      <c r="B120" s="256"/>
      <c r="E120" s="869"/>
      <c r="F120" s="261"/>
      <c r="H120" s="625">
        <f>F120</f>
        <v>0</v>
      </c>
    </row>
    <row r="121" spans="1:8" ht="51">
      <c r="A121" s="255" t="s">
        <v>957</v>
      </c>
      <c r="B121" s="256" t="s">
        <v>1272</v>
      </c>
      <c r="E121" s="869"/>
      <c r="F121" s="261"/>
      <c r="H121" s="625">
        <f t="shared" si="6"/>
        <v>0</v>
      </c>
    </row>
    <row r="122" spans="1:8">
      <c r="A122" s="255"/>
      <c r="B122" s="256" t="s">
        <v>998</v>
      </c>
      <c r="C122" s="257" t="s">
        <v>375</v>
      </c>
      <c r="D122" s="258">
        <v>1</v>
      </c>
      <c r="E122" s="869">
        <v>0</v>
      </c>
      <c r="F122" s="261">
        <f>D122*E122</f>
        <v>0</v>
      </c>
      <c r="H122" s="625">
        <f t="shared" si="6"/>
        <v>0</v>
      </c>
    </row>
    <row r="123" spans="1:8">
      <c r="A123" s="255"/>
      <c r="B123" s="256"/>
      <c r="E123" s="869"/>
      <c r="F123" s="261"/>
    </row>
    <row r="124" spans="1:8" ht="76.5">
      <c r="A124" s="572" t="s">
        <v>957</v>
      </c>
      <c r="B124" s="573" t="s">
        <v>1273</v>
      </c>
      <c r="C124" s="574"/>
      <c r="D124" s="575"/>
      <c r="E124" s="881"/>
      <c r="F124" s="577"/>
    </row>
    <row r="125" spans="1:8">
      <c r="A125" s="572"/>
      <c r="B125" s="573" t="s">
        <v>998</v>
      </c>
      <c r="C125" s="574" t="s">
        <v>375</v>
      </c>
      <c r="D125" s="575">
        <v>24</v>
      </c>
      <c r="E125" s="881">
        <v>0</v>
      </c>
      <c r="F125" s="577">
        <f>D125*E125</f>
        <v>0</v>
      </c>
      <c r="G125" s="625">
        <f>F125</f>
        <v>0</v>
      </c>
    </row>
    <row r="126" spans="1:8">
      <c r="A126" s="255"/>
      <c r="B126" s="256"/>
      <c r="E126" s="869"/>
      <c r="F126" s="261"/>
      <c r="G126" s="625">
        <f t="shared" ref="G126:G131" si="7">F126</f>
        <v>0</v>
      </c>
    </row>
    <row r="127" spans="1:8" ht="76.5">
      <c r="A127" s="572" t="s">
        <v>957</v>
      </c>
      <c r="B127" s="573" t="s">
        <v>1041</v>
      </c>
      <c r="C127" s="574"/>
      <c r="D127" s="575"/>
      <c r="E127" s="881"/>
      <c r="F127" s="577"/>
      <c r="G127" s="625">
        <f t="shared" si="7"/>
        <v>0</v>
      </c>
    </row>
    <row r="128" spans="1:8">
      <c r="A128" s="572"/>
      <c r="B128" s="573" t="s">
        <v>998</v>
      </c>
      <c r="C128" s="574" t="s">
        <v>375</v>
      </c>
      <c r="D128" s="575">
        <v>25</v>
      </c>
      <c r="E128" s="881">
        <v>0</v>
      </c>
      <c r="F128" s="577">
        <f>D128*E128</f>
        <v>0</v>
      </c>
      <c r="G128" s="625">
        <f t="shared" si="7"/>
        <v>0</v>
      </c>
    </row>
    <row r="129" spans="1:8">
      <c r="A129" s="255"/>
      <c r="B129" s="256"/>
      <c r="E129" s="869"/>
      <c r="F129" s="261"/>
      <c r="G129" s="625">
        <f t="shared" si="7"/>
        <v>0</v>
      </c>
    </row>
    <row r="130" spans="1:8" ht="76.5">
      <c r="A130" s="572" t="s">
        <v>957</v>
      </c>
      <c r="B130" s="573" t="s">
        <v>1274</v>
      </c>
      <c r="C130" s="574"/>
      <c r="D130" s="575"/>
      <c r="E130" s="881"/>
      <c r="F130" s="577"/>
      <c r="G130" s="625">
        <f t="shared" si="7"/>
        <v>0</v>
      </c>
    </row>
    <row r="131" spans="1:8">
      <c r="A131" s="572"/>
      <c r="B131" s="573" t="s">
        <v>998</v>
      </c>
      <c r="C131" s="574" t="s">
        <v>375</v>
      </c>
      <c r="D131" s="575">
        <v>6</v>
      </c>
      <c r="E131" s="881">
        <v>0</v>
      </c>
      <c r="F131" s="577">
        <f>D131*E131</f>
        <v>0</v>
      </c>
      <c r="G131" s="625">
        <f t="shared" si="7"/>
        <v>0</v>
      </c>
    </row>
    <row r="132" spans="1:8">
      <c r="A132" s="255"/>
      <c r="B132" s="256"/>
      <c r="E132" s="869"/>
      <c r="F132" s="261"/>
    </row>
    <row r="133" spans="1:8" ht="38.25">
      <c r="A133" s="255" t="s">
        <v>957</v>
      </c>
      <c r="B133" s="256" t="s">
        <v>1275</v>
      </c>
      <c r="E133" s="869"/>
      <c r="F133" s="261"/>
    </row>
    <row r="134" spans="1:8">
      <c r="A134" s="255"/>
      <c r="B134" s="256" t="s">
        <v>998</v>
      </c>
      <c r="C134" s="257" t="s">
        <v>375</v>
      </c>
      <c r="D134" s="258">
        <v>2</v>
      </c>
      <c r="E134" s="869">
        <v>0</v>
      </c>
      <c r="F134" s="261">
        <f>D134*E134</f>
        <v>0</v>
      </c>
      <c r="H134" s="625">
        <f>F134</f>
        <v>0</v>
      </c>
    </row>
    <row r="135" spans="1:8">
      <c r="A135" s="255"/>
      <c r="B135" s="256"/>
      <c r="E135" s="869"/>
      <c r="F135" s="261"/>
    </row>
    <row r="136" spans="1:8" ht="51">
      <c r="A136" s="572" t="s">
        <v>957</v>
      </c>
      <c r="B136" s="573" t="s">
        <v>1276</v>
      </c>
      <c r="C136" s="574"/>
      <c r="D136" s="575"/>
      <c r="E136" s="881"/>
      <c r="F136" s="577"/>
    </row>
    <row r="137" spans="1:8">
      <c r="A137" s="572"/>
      <c r="B137" s="573" t="s">
        <v>998</v>
      </c>
      <c r="C137" s="574" t="s">
        <v>375</v>
      </c>
      <c r="D137" s="575">
        <v>1</v>
      </c>
      <c r="E137" s="881">
        <v>0</v>
      </c>
      <c r="F137" s="577">
        <f>D137*E137</f>
        <v>0</v>
      </c>
      <c r="G137" s="625">
        <f>F137</f>
        <v>0</v>
      </c>
    </row>
    <row r="138" spans="1:8">
      <c r="A138" s="255"/>
      <c r="B138" s="256"/>
      <c r="E138" s="869"/>
      <c r="F138" s="261"/>
      <c r="G138" s="625">
        <f t="shared" ref="G138:G166" si="8">F138</f>
        <v>0</v>
      </c>
    </row>
    <row r="139" spans="1:8" ht="76.5">
      <c r="A139" s="572" t="s">
        <v>957</v>
      </c>
      <c r="B139" s="573" t="s">
        <v>1277</v>
      </c>
      <c r="C139" s="574"/>
      <c r="D139" s="575"/>
      <c r="E139" s="881"/>
      <c r="F139" s="577"/>
      <c r="G139" s="625">
        <f t="shared" si="8"/>
        <v>0</v>
      </c>
    </row>
    <row r="140" spans="1:8">
      <c r="A140" s="572"/>
      <c r="B140" s="573" t="s">
        <v>998</v>
      </c>
      <c r="C140" s="574" t="s">
        <v>375</v>
      </c>
      <c r="D140" s="575">
        <v>2</v>
      </c>
      <c r="E140" s="881">
        <v>0</v>
      </c>
      <c r="F140" s="577">
        <f>D140*E140</f>
        <v>0</v>
      </c>
      <c r="G140" s="625">
        <f t="shared" si="8"/>
        <v>0</v>
      </c>
    </row>
    <row r="141" spans="1:8">
      <c r="A141" s="255"/>
      <c r="B141" s="256"/>
      <c r="E141" s="869"/>
      <c r="F141" s="261"/>
      <c r="G141" s="625">
        <f t="shared" si="8"/>
        <v>0</v>
      </c>
    </row>
    <row r="142" spans="1:8" ht="63.75">
      <c r="A142" s="572" t="s">
        <v>957</v>
      </c>
      <c r="B142" s="573" t="s">
        <v>1278</v>
      </c>
      <c r="C142" s="574"/>
      <c r="D142" s="575"/>
      <c r="E142" s="881"/>
      <c r="F142" s="577"/>
      <c r="G142" s="625">
        <f t="shared" si="8"/>
        <v>0</v>
      </c>
    </row>
    <row r="143" spans="1:8">
      <c r="A143" s="572"/>
      <c r="B143" s="573" t="s">
        <v>998</v>
      </c>
      <c r="C143" s="574" t="s">
        <v>375</v>
      </c>
      <c r="D143" s="575">
        <v>45</v>
      </c>
      <c r="E143" s="881">
        <v>0</v>
      </c>
      <c r="F143" s="577">
        <f>D143*E143</f>
        <v>0</v>
      </c>
      <c r="G143" s="625">
        <f t="shared" si="8"/>
        <v>0</v>
      </c>
    </row>
    <row r="144" spans="1:8">
      <c r="A144" s="255"/>
      <c r="B144" s="256"/>
      <c r="E144" s="869"/>
      <c r="F144" s="261"/>
      <c r="G144" s="625">
        <f t="shared" si="8"/>
        <v>0</v>
      </c>
    </row>
    <row r="145" spans="1:7" ht="63.75">
      <c r="A145" s="572" t="s">
        <v>957</v>
      </c>
      <c r="B145" s="573" t="s">
        <v>1043</v>
      </c>
      <c r="C145" s="574"/>
      <c r="D145" s="575"/>
      <c r="E145" s="881"/>
      <c r="F145" s="577"/>
      <c r="G145" s="625">
        <f t="shared" si="8"/>
        <v>0</v>
      </c>
    </row>
    <row r="146" spans="1:7">
      <c r="A146" s="572"/>
      <c r="B146" s="573" t="s">
        <v>998</v>
      </c>
      <c r="C146" s="574" t="s">
        <v>375</v>
      </c>
      <c r="D146" s="575">
        <v>8</v>
      </c>
      <c r="E146" s="881">
        <v>0</v>
      </c>
      <c r="F146" s="577">
        <f>D146*E146</f>
        <v>0</v>
      </c>
      <c r="G146" s="625">
        <f t="shared" si="8"/>
        <v>0</v>
      </c>
    </row>
    <row r="147" spans="1:7">
      <c r="A147" s="255"/>
      <c r="B147" s="256"/>
      <c r="E147" s="869"/>
      <c r="F147" s="261"/>
      <c r="G147" s="625">
        <f t="shared" si="8"/>
        <v>0</v>
      </c>
    </row>
    <row r="148" spans="1:7">
      <c r="A148" s="312" t="s">
        <v>1279</v>
      </c>
      <c r="B148" s="311" t="s">
        <v>1045</v>
      </c>
      <c r="C148" s="324"/>
      <c r="E148" s="869"/>
      <c r="F148" s="317"/>
      <c r="G148" s="625">
        <f t="shared" si="8"/>
        <v>0</v>
      </c>
    </row>
    <row r="149" spans="1:7">
      <c r="A149" s="255"/>
      <c r="B149" s="256"/>
      <c r="E149" s="869"/>
      <c r="F149" s="261"/>
      <c r="G149" s="625">
        <f t="shared" si="8"/>
        <v>0</v>
      </c>
    </row>
    <row r="150" spans="1:7" ht="63.75">
      <c r="A150" s="572" t="s">
        <v>957</v>
      </c>
      <c r="B150" s="573" t="s">
        <v>1280</v>
      </c>
      <c r="C150" s="574"/>
      <c r="D150" s="575"/>
      <c r="E150" s="881"/>
      <c r="F150" s="577"/>
      <c r="G150" s="625">
        <f t="shared" si="8"/>
        <v>0</v>
      </c>
    </row>
    <row r="151" spans="1:7">
      <c r="A151" s="572"/>
      <c r="B151" s="573" t="s">
        <v>998</v>
      </c>
      <c r="C151" s="574" t="s">
        <v>375</v>
      </c>
      <c r="D151" s="575">
        <v>20</v>
      </c>
      <c r="E151" s="881">
        <v>0</v>
      </c>
      <c r="F151" s="577">
        <f>D151*E151</f>
        <v>0</v>
      </c>
      <c r="G151" s="625">
        <f t="shared" si="8"/>
        <v>0</v>
      </c>
    </row>
    <row r="152" spans="1:7">
      <c r="A152" s="255"/>
      <c r="B152" s="256"/>
      <c r="E152" s="869"/>
      <c r="F152" s="261"/>
      <c r="G152" s="625">
        <f t="shared" si="8"/>
        <v>0</v>
      </c>
    </row>
    <row r="153" spans="1:7" ht="51">
      <c r="A153" s="572" t="s">
        <v>957</v>
      </c>
      <c r="B153" s="573" t="s">
        <v>1281</v>
      </c>
      <c r="C153" s="574"/>
      <c r="D153" s="575"/>
      <c r="E153" s="882"/>
      <c r="F153" s="577"/>
      <c r="G153" s="625">
        <f t="shared" si="8"/>
        <v>0</v>
      </c>
    </row>
    <row r="154" spans="1:7">
      <c r="A154" s="572"/>
      <c r="B154" s="573" t="s">
        <v>998</v>
      </c>
      <c r="C154" s="574" t="s">
        <v>375</v>
      </c>
      <c r="D154" s="575">
        <v>119</v>
      </c>
      <c r="E154" s="882">
        <v>0</v>
      </c>
      <c r="F154" s="577">
        <f>D154*E154</f>
        <v>0</v>
      </c>
      <c r="G154" s="625">
        <f t="shared" si="8"/>
        <v>0</v>
      </c>
    </row>
    <row r="155" spans="1:7">
      <c r="A155" s="255"/>
      <c r="B155" s="256"/>
      <c r="E155" s="869"/>
      <c r="F155" s="261"/>
      <c r="G155" s="625">
        <f t="shared" si="8"/>
        <v>0</v>
      </c>
    </row>
    <row r="156" spans="1:7" ht="51">
      <c r="A156" s="572" t="s">
        <v>957</v>
      </c>
      <c r="B156" s="573" t="s">
        <v>1282</v>
      </c>
      <c r="C156" s="574"/>
      <c r="D156" s="575"/>
      <c r="E156" s="882"/>
      <c r="F156" s="577"/>
      <c r="G156" s="625">
        <f t="shared" si="8"/>
        <v>0</v>
      </c>
    </row>
    <row r="157" spans="1:7">
      <c r="A157" s="572"/>
      <c r="B157" s="573" t="s">
        <v>998</v>
      </c>
      <c r="C157" s="574" t="s">
        <v>375</v>
      </c>
      <c r="D157" s="575">
        <v>7</v>
      </c>
      <c r="E157" s="882">
        <v>0</v>
      </c>
      <c r="F157" s="577">
        <f>D157*E157</f>
        <v>0</v>
      </c>
      <c r="G157" s="625">
        <f t="shared" si="8"/>
        <v>0</v>
      </c>
    </row>
    <row r="158" spans="1:7">
      <c r="A158" s="255"/>
      <c r="B158" s="256"/>
      <c r="E158" s="869"/>
      <c r="F158" s="261"/>
      <c r="G158" s="625">
        <f t="shared" si="8"/>
        <v>0</v>
      </c>
    </row>
    <row r="159" spans="1:7" ht="51">
      <c r="A159" s="572" t="s">
        <v>957</v>
      </c>
      <c r="B159" s="573" t="s">
        <v>1283</v>
      </c>
      <c r="C159" s="574"/>
      <c r="D159" s="575"/>
      <c r="E159" s="881"/>
      <c r="F159" s="577"/>
      <c r="G159" s="625">
        <f t="shared" si="8"/>
        <v>0</v>
      </c>
    </row>
    <row r="160" spans="1:7">
      <c r="A160" s="572"/>
      <c r="B160" s="573" t="s">
        <v>998</v>
      </c>
      <c r="C160" s="574" t="s">
        <v>375</v>
      </c>
      <c r="D160" s="575">
        <v>19</v>
      </c>
      <c r="E160" s="881">
        <v>0</v>
      </c>
      <c r="F160" s="577">
        <f>D160*E160</f>
        <v>0</v>
      </c>
      <c r="G160" s="625">
        <f t="shared" si="8"/>
        <v>0</v>
      </c>
    </row>
    <row r="161" spans="1:8">
      <c r="A161" s="255"/>
      <c r="B161" s="256"/>
      <c r="E161" s="869"/>
      <c r="F161" s="261"/>
      <c r="G161" s="625">
        <f t="shared" si="8"/>
        <v>0</v>
      </c>
    </row>
    <row r="162" spans="1:8" ht="51">
      <c r="A162" s="572" t="s">
        <v>957</v>
      </c>
      <c r="B162" s="573" t="s">
        <v>1046</v>
      </c>
      <c r="C162" s="574"/>
      <c r="D162" s="575"/>
      <c r="E162" s="881"/>
      <c r="F162" s="577"/>
      <c r="G162" s="625">
        <f t="shared" si="8"/>
        <v>0</v>
      </c>
    </row>
    <row r="163" spans="1:8">
      <c r="A163" s="572"/>
      <c r="B163" s="573" t="s">
        <v>998</v>
      </c>
      <c r="C163" s="574" t="s">
        <v>375</v>
      </c>
      <c r="D163" s="575">
        <v>10</v>
      </c>
      <c r="E163" s="881">
        <v>0</v>
      </c>
      <c r="F163" s="577">
        <f>D163*E163</f>
        <v>0</v>
      </c>
      <c r="G163" s="625">
        <f t="shared" si="8"/>
        <v>0</v>
      </c>
    </row>
    <row r="164" spans="1:8">
      <c r="A164" s="255"/>
      <c r="B164" s="256"/>
      <c r="E164" s="869"/>
      <c r="F164" s="261"/>
      <c r="G164" s="625">
        <f t="shared" si="8"/>
        <v>0</v>
      </c>
    </row>
    <row r="165" spans="1:8" ht="51">
      <c r="A165" s="572" t="s">
        <v>957</v>
      </c>
      <c r="B165" s="573" t="s">
        <v>1284</v>
      </c>
      <c r="C165" s="574"/>
      <c r="D165" s="575"/>
      <c r="E165" s="881"/>
      <c r="F165" s="577"/>
      <c r="G165" s="625">
        <f t="shared" si="8"/>
        <v>0</v>
      </c>
    </row>
    <row r="166" spans="1:8">
      <c r="A166" s="572"/>
      <c r="B166" s="573" t="s">
        <v>998</v>
      </c>
      <c r="C166" s="574" t="s">
        <v>375</v>
      </c>
      <c r="D166" s="575">
        <v>15</v>
      </c>
      <c r="E166" s="881">
        <v>0</v>
      </c>
      <c r="F166" s="577">
        <f>D166*E166</f>
        <v>0</v>
      </c>
      <c r="G166" s="625">
        <f t="shared" si="8"/>
        <v>0</v>
      </c>
    </row>
    <row r="167" spans="1:8">
      <c r="A167" s="255"/>
      <c r="B167" s="256"/>
      <c r="E167" s="869"/>
      <c r="F167" s="261"/>
    </row>
    <row r="168" spans="1:8" ht="63.75">
      <c r="A168" s="255" t="s">
        <v>957</v>
      </c>
      <c r="B168" s="256" t="s">
        <v>1285</v>
      </c>
      <c r="E168" s="872"/>
      <c r="F168" s="261"/>
    </row>
    <row r="169" spans="1:8" ht="14.25" customHeight="1">
      <c r="A169" s="255"/>
      <c r="B169" s="256" t="s">
        <v>998</v>
      </c>
      <c r="C169" s="257" t="s">
        <v>375</v>
      </c>
      <c r="D169" s="258">
        <v>8</v>
      </c>
      <c r="E169" s="869">
        <v>0</v>
      </c>
      <c r="F169" s="261">
        <f>D169*E169</f>
        <v>0</v>
      </c>
      <c r="H169" s="625">
        <f>F169</f>
        <v>0</v>
      </c>
    </row>
    <row r="170" spans="1:8">
      <c r="A170" s="255"/>
      <c r="B170" s="256"/>
      <c r="E170" s="869"/>
      <c r="F170" s="261"/>
    </row>
    <row r="171" spans="1:8" ht="38.25">
      <c r="A171" s="572" t="s">
        <v>957</v>
      </c>
      <c r="B171" s="573" t="s">
        <v>1286</v>
      </c>
      <c r="C171" s="574"/>
      <c r="D171" s="575"/>
      <c r="E171" s="882"/>
      <c r="F171" s="577"/>
    </row>
    <row r="172" spans="1:8">
      <c r="A172" s="572"/>
      <c r="B172" s="573" t="s">
        <v>998</v>
      </c>
      <c r="C172" s="574" t="s">
        <v>375</v>
      </c>
      <c r="D172" s="575">
        <v>1</v>
      </c>
      <c r="E172" s="881">
        <v>0</v>
      </c>
      <c r="F172" s="577">
        <f>D172*E172</f>
        <v>0</v>
      </c>
      <c r="G172" s="625">
        <f>F172</f>
        <v>0</v>
      </c>
    </row>
    <row r="173" spans="1:8">
      <c r="A173" s="255"/>
      <c r="B173" s="256"/>
      <c r="E173" s="869"/>
      <c r="F173" s="261"/>
      <c r="G173" s="625">
        <f t="shared" ref="G173:G190" si="9">F173</f>
        <v>0</v>
      </c>
    </row>
    <row r="174" spans="1:8" ht="38.25">
      <c r="A174" s="572" t="s">
        <v>957</v>
      </c>
      <c r="B174" s="573" t="s">
        <v>1047</v>
      </c>
      <c r="C174" s="574"/>
      <c r="D174" s="575"/>
      <c r="E174" s="882"/>
      <c r="F174" s="577"/>
      <c r="G174" s="625">
        <f t="shared" si="9"/>
        <v>0</v>
      </c>
    </row>
    <row r="175" spans="1:8">
      <c r="A175" s="572"/>
      <c r="B175" s="573" t="s">
        <v>998</v>
      </c>
      <c r="C175" s="574" t="s">
        <v>375</v>
      </c>
      <c r="D175" s="575">
        <v>11</v>
      </c>
      <c r="E175" s="881">
        <v>0</v>
      </c>
      <c r="F175" s="577">
        <f>D175*E175</f>
        <v>0</v>
      </c>
      <c r="G175" s="625">
        <f t="shared" si="9"/>
        <v>0</v>
      </c>
    </row>
    <row r="176" spans="1:8">
      <c r="A176" s="255"/>
      <c r="B176" s="256"/>
      <c r="E176" s="869"/>
      <c r="F176" s="261"/>
      <c r="G176" s="625">
        <f t="shared" si="9"/>
        <v>0</v>
      </c>
    </row>
    <row r="177" spans="1:7" ht="38.25">
      <c r="A177" s="572" t="s">
        <v>957</v>
      </c>
      <c r="B177" s="573" t="s">
        <v>1287</v>
      </c>
      <c r="C177" s="574"/>
      <c r="D177" s="575"/>
      <c r="E177" s="882"/>
      <c r="F177" s="577"/>
      <c r="G177" s="625">
        <f t="shared" si="9"/>
        <v>0</v>
      </c>
    </row>
    <row r="178" spans="1:7">
      <c r="A178" s="572"/>
      <c r="B178" s="573" t="s">
        <v>998</v>
      </c>
      <c r="C178" s="574" t="s">
        <v>375</v>
      </c>
      <c r="D178" s="575">
        <v>17</v>
      </c>
      <c r="E178" s="881">
        <v>0</v>
      </c>
      <c r="F178" s="577">
        <f>D178*E178</f>
        <v>0</v>
      </c>
      <c r="G178" s="625">
        <f t="shared" si="9"/>
        <v>0</v>
      </c>
    </row>
    <row r="179" spans="1:7">
      <c r="A179" s="255"/>
      <c r="B179" s="256"/>
      <c r="E179" s="869"/>
      <c r="F179" s="261"/>
      <c r="G179" s="625">
        <f t="shared" si="9"/>
        <v>0</v>
      </c>
    </row>
    <row r="180" spans="1:7" ht="63.75">
      <c r="A180" s="572" t="s">
        <v>957</v>
      </c>
      <c r="B180" s="573" t="s">
        <v>1048</v>
      </c>
      <c r="C180" s="574"/>
      <c r="D180" s="575"/>
      <c r="E180" s="881"/>
      <c r="F180" s="577"/>
      <c r="G180" s="625">
        <f t="shared" si="9"/>
        <v>0</v>
      </c>
    </row>
    <row r="181" spans="1:7">
      <c r="A181" s="572"/>
      <c r="B181" s="573" t="s">
        <v>998</v>
      </c>
      <c r="C181" s="574" t="s">
        <v>375</v>
      </c>
      <c r="D181" s="575">
        <v>114</v>
      </c>
      <c r="E181" s="881">
        <v>0</v>
      </c>
      <c r="F181" s="577">
        <f>D181*E181</f>
        <v>0</v>
      </c>
      <c r="G181" s="625">
        <f t="shared" si="9"/>
        <v>0</v>
      </c>
    </row>
    <row r="182" spans="1:7">
      <c r="A182" s="255"/>
      <c r="B182" s="256"/>
      <c r="E182" s="869"/>
      <c r="F182" s="261"/>
      <c r="G182" s="625">
        <f t="shared" si="9"/>
        <v>0</v>
      </c>
    </row>
    <row r="183" spans="1:7" ht="63.75">
      <c r="A183" s="572" t="s">
        <v>957</v>
      </c>
      <c r="B183" s="573" t="s">
        <v>1050</v>
      </c>
      <c r="C183" s="574"/>
      <c r="D183" s="575"/>
      <c r="E183" s="881"/>
      <c r="F183" s="577"/>
      <c r="G183" s="625">
        <f t="shared" si="9"/>
        <v>0</v>
      </c>
    </row>
    <row r="184" spans="1:7">
      <c r="A184" s="572"/>
      <c r="B184" s="573" t="s">
        <v>998</v>
      </c>
      <c r="C184" s="574" t="s">
        <v>375</v>
      </c>
      <c r="D184" s="575">
        <v>48</v>
      </c>
      <c r="E184" s="881">
        <v>0</v>
      </c>
      <c r="F184" s="577">
        <f>D184*E184</f>
        <v>0</v>
      </c>
      <c r="G184" s="625">
        <f t="shared" si="9"/>
        <v>0</v>
      </c>
    </row>
    <row r="185" spans="1:7">
      <c r="A185" s="255"/>
      <c r="B185" s="256"/>
      <c r="E185" s="869"/>
      <c r="F185" s="261"/>
      <c r="G185" s="625">
        <f t="shared" si="9"/>
        <v>0</v>
      </c>
    </row>
    <row r="186" spans="1:7" ht="51">
      <c r="A186" s="572" t="s">
        <v>957</v>
      </c>
      <c r="B186" s="573" t="s">
        <v>1288</v>
      </c>
      <c r="C186" s="574"/>
      <c r="D186" s="575"/>
      <c r="E186" s="882"/>
      <c r="F186" s="577"/>
      <c r="G186" s="625">
        <f t="shared" si="9"/>
        <v>0</v>
      </c>
    </row>
    <row r="187" spans="1:7">
      <c r="A187" s="572"/>
      <c r="B187" s="573" t="s">
        <v>998</v>
      </c>
      <c r="C187" s="574" t="s">
        <v>375</v>
      </c>
      <c r="D187" s="575">
        <v>8</v>
      </c>
      <c r="E187" s="881">
        <v>0</v>
      </c>
      <c r="F187" s="577">
        <f>D187*E187</f>
        <v>0</v>
      </c>
      <c r="G187" s="625">
        <f t="shared" si="9"/>
        <v>0</v>
      </c>
    </row>
    <row r="188" spans="1:7">
      <c r="A188" s="255"/>
      <c r="B188" s="256"/>
      <c r="E188" s="869"/>
      <c r="F188" s="261"/>
      <c r="G188" s="625">
        <f t="shared" si="9"/>
        <v>0</v>
      </c>
    </row>
    <row r="189" spans="1:7" ht="51">
      <c r="A189" s="572" t="s">
        <v>957</v>
      </c>
      <c r="B189" s="573" t="s">
        <v>1289</v>
      </c>
      <c r="C189" s="574"/>
      <c r="D189" s="575"/>
      <c r="E189" s="882"/>
      <c r="F189" s="577"/>
      <c r="G189" s="625">
        <f t="shared" si="9"/>
        <v>0</v>
      </c>
    </row>
    <row r="190" spans="1:7">
      <c r="A190" s="572"/>
      <c r="B190" s="573" t="s">
        <v>998</v>
      </c>
      <c r="C190" s="574" t="s">
        <v>375</v>
      </c>
      <c r="D190" s="575">
        <v>2</v>
      </c>
      <c r="E190" s="881">
        <v>0</v>
      </c>
      <c r="F190" s="577">
        <f>D190*E190</f>
        <v>0</v>
      </c>
      <c r="G190" s="625">
        <f t="shared" si="9"/>
        <v>0</v>
      </c>
    </row>
    <row r="191" spans="1:7">
      <c r="A191" s="255"/>
      <c r="B191" s="256"/>
      <c r="E191" s="869"/>
      <c r="F191" s="261"/>
    </row>
    <row r="192" spans="1:7" ht="38.25">
      <c r="A192" s="255" t="s">
        <v>957</v>
      </c>
      <c r="B192" s="256" t="s">
        <v>1290</v>
      </c>
      <c r="E192" s="872"/>
      <c r="F192" s="261"/>
    </row>
    <row r="193" spans="1:8">
      <c r="A193" s="255"/>
      <c r="B193" s="256" t="s">
        <v>998</v>
      </c>
      <c r="C193" s="257" t="s">
        <v>375</v>
      </c>
      <c r="D193" s="258">
        <v>1</v>
      </c>
      <c r="E193" s="869">
        <v>0</v>
      </c>
      <c r="F193" s="261">
        <f>D193*E193</f>
        <v>0</v>
      </c>
      <c r="H193" s="625">
        <f>F193</f>
        <v>0</v>
      </c>
    </row>
    <row r="194" spans="1:8">
      <c r="A194" s="255"/>
      <c r="B194" s="256"/>
      <c r="E194" s="869"/>
      <c r="F194" s="261"/>
      <c r="H194" s="625">
        <f t="shared" ref="H194:H250" si="10">F194</f>
        <v>0</v>
      </c>
    </row>
    <row r="195" spans="1:8">
      <c r="A195" s="312" t="s">
        <v>1291</v>
      </c>
      <c r="B195" s="311" t="s">
        <v>1292</v>
      </c>
      <c r="E195" s="869"/>
      <c r="F195" s="317"/>
      <c r="H195" s="625">
        <f t="shared" si="10"/>
        <v>0</v>
      </c>
    </row>
    <row r="196" spans="1:8">
      <c r="A196" s="316"/>
      <c r="B196" s="311"/>
      <c r="E196" s="869"/>
      <c r="F196" s="317"/>
      <c r="H196" s="625">
        <f t="shared" si="10"/>
        <v>0</v>
      </c>
    </row>
    <row r="197" spans="1:8" ht="25.5">
      <c r="A197" s="255" t="s">
        <v>957</v>
      </c>
      <c r="B197" s="256" t="s">
        <v>1293</v>
      </c>
      <c r="C197" s="331"/>
      <c r="D197" s="332"/>
      <c r="E197" s="875"/>
      <c r="F197" s="333"/>
      <c r="H197" s="625">
        <f t="shared" si="10"/>
        <v>0</v>
      </c>
    </row>
    <row r="198" spans="1:8">
      <c r="A198" s="319"/>
      <c r="B198" s="256" t="s">
        <v>1127</v>
      </c>
      <c r="C198" s="257" t="s">
        <v>135</v>
      </c>
      <c r="D198" s="258">
        <v>46</v>
      </c>
      <c r="E198" s="869">
        <v>0</v>
      </c>
      <c r="F198" s="261">
        <f>D198*E198</f>
        <v>0</v>
      </c>
      <c r="H198" s="625">
        <f t="shared" si="10"/>
        <v>0</v>
      </c>
    </row>
    <row r="199" spans="1:8">
      <c r="A199" s="316"/>
      <c r="B199" s="311"/>
      <c r="E199" s="869"/>
      <c r="F199" s="317"/>
      <c r="H199" s="625">
        <f t="shared" si="10"/>
        <v>0</v>
      </c>
    </row>
    <row r="200" spans="1:8" ht="38.25">
      <c r="A200" s="255" t="s">
        <v>957</v>
      </c>
      <c r="B200" s="256" t="s">
        <v>1294</v>
      </c>
      <c r="C200" s="331"/>
      <c r="D200" s="332"/>
      <c r="E200" s="875"/>
      <c r="F200" s="333"/>
      <c r="H200" s="625">
        <f t="shared" si="10"/>
        <v>0</v>
      </c>
    </row>
    <row r="201" spans="1:8">
      <c r="A201" s="319"/>
      <c r="B201" s="256" t="s">
        <v>1127</v>
      </c>
      <c r="C201" s="257" t="s">
        <v>135</v>
      </c>
      <c r="D201" s="258">
        <v>1</v>
      </c>
      <c r="E201" s="869">
        <v>0</v>
      </c>
      <c r="F201" s="261">
        <f>D201*E201</f>
        <v>0</v>
      </c>
      <c r="H201" s="625">
        <f t="shared" si="10"/>
        <v>0</v>
      </c>
    </row>
    <row r="202" spans="1:8">
      <c r="A202" s="316"/>
      <c r="B202" s="311"/>
      <c r="E202" s="869"/>
      <c r="F202" s="317"/>
      <c r="H202" s="625">
        <f t="shared" si="10"/>
        <v>0</v>
      </c>
    </row>
    <row r="203" spans="1:8" ht="25.5">
      <c r="A203" s="255" t="s">
        <v>957</v>
      </c>
      <c r="B203" s="256" t="s">
        <v>1295</v>
      </c>
      <c r="C203" s="331"/>
      <c r="D203" s="332"/>
      <c r="E203" s="875"/>
      <c r="F203" s="333"/>
      <c r="H203" s="625">
        <f t="shared" si="10"/>
        <v>0</v>
      </c>
    </row>
    <row r="204" spans="1:8">
      <c r="A204" s="319"/>
      <c r="B204" s="256" t="s">
        <v>1127</v>
      </c>
      <c r="C204" s="257" t="s">
        <v>135</v>
      </c>
      <c r="D204" s="258">
        <v>10</v>
      </c>
      <c r="E204" s="869">
        <v>0</v>
      </c>
      <c r="F204" s="261">
        <f>D204*E204</f>
        <v>0</v>
      </c>
      <c r="H204" s="625">
        <f t="shared" si="10"/>
        <v>0</v>
      </c>
    </row>
    <row r="205" spans="1:8">
      <c r="A205" s="316"/>
      <c r="B205" s="311"/>
      <c r="E205" s="869"/>
      <c r="F205" s="317"/>
      <c r="H205" s="625">
        <f t="shared" si="10"/>
        <v>0</v>
      </c>
    </row>
    <row r="206" spans="1:8" ht="25.5">
      <c r="A206" s="255" t="s">
        <v>957</v>
      </c>
      <c r="B206" s="256" t="s">
        <v>1296</v>
      </c>
      <c r="C206" s="331"/>
      <c r="D206" s="332"/>
      <c r="E206" s="875"/>
      <c r="F206" s="333"/>
      <c r="H206" s="625">
        <f t="shared" si="10"/>
        <v>0</v>
      </c>
    </row>
    <row r="207" spans="1:8">
      <c r="A207" s="319"/>
      <c r="B207" s="256" t="s">
        <v>1129</v>
      </c>
      <c r="C207" s="257" t="s">
        <v>963</v>
      </c>
      <c r="D207" s="258">
        <v>420</v>
      </c>
      <c r="E207" s="869">
        <v>0</v>
      </c>
      <c r="F207" s="261">
        <f>D207*E207</f>
        <v>0</v>
      </c>
      <c r="H207" s="625">
        <f t="shared" si="10"/>
        <v>0</v>
      </c>
    </row>
    <row r="208" spans="1:8">
      <c r="A208" s="319"/>
      <c r="B208" s="256"/>
      <c r="E208" s="869"/>
      <c r="F208" s="261"/>
      <c r="H208" s="625">
        <f t="shared" si="10"/>
        <v>0</v>
      </c>
    </row>
    <row r="209" spans="1:8" ht="38.25">
      <c r="A209" s="255" t="s">
        <v>957</v>
      </c>
      <c r="B209" s="256" t="s">
        <v>1297</v>
      </c>
      <c r="C209" s="331"/>
      <c r="D209" s="332"/>
      <c r="E209" s="875"/>
      <c r="F209" s="333"/>
      <c r="H209" s="625">
        <f t="shared" si="10"/>
        <v>0</v>
      </c>
    </row>
    <row r="210" spans="1:8">
      <c r="A210" s="319"/>
      <c r="B210" s="256" t="s">
        <v>1129</v>
      </c>
      <c r="C210" s="257" t="s">
        <v>963</v>
      </c>
      <c r="D210" s="258">
        <v>110</v>
      </c>
      <c r="E210" s="869">
        <v>0</v>
      </c>
      <c r="F210" s="261">
        <f>D210*E210</f>
        <v>0</v>
      </c>
      <c r="H210" s="625">
        <f t="shared" si="10"/>
        <v>0</v>
      </c>
    </row>
    <row r="211" spans="1:8">
      <c r="A211" s="319"/>
      <c r="B211" s="256"/>
      <c r="E211" s="869"/>
      <c r="F211" s="261"/>
      <c r="H211" s="625">
        <f t="shared" si="10"/>
        <v>0</v>
      </c>
    </row>
    <row r="212" spans="1:8">
      <c r="A212" s="312" t="s">
        <v>1298</v>
      </c>
      <c r="B212" s="311" t="s">
        <v>1299</v>
      </c>
      <c r="E212" s="869"/>
      <c r="F212" s="261"/>
      <c r="H212" s="625">
        <f t="shared" si="10"/>
        <v>0</v>
      </c>
    </row>
    <row r="213" spans="1:8">
      <c r="A213" s="319"/>
      <c r="B213" s="256"/>
      <c r="E213" s="869"/>
      <c r="F213" s="261"/>
      <c r="H213" s="625">
        <f t="shared" si="10"/>
        <v>0</v>
      </c>
    </row>
    <row r="214" spans="1:8" ht="38.25">
      <c r="A214" s="255" t="s">
        <v>957</v>
      </c>
      <c r="B214" s="256" t="s">
        <v>1300</v>
      </c>
      <c r="C214" s="331"/>
      <c r="D214" s="332"/>
      <c r="E214" s="875"/>
      <c r="F214" s="333"/>
      <c r="H214" s="625">
        <f t="shared" si="10"/>
        <v>0</v>
      </c>
    </row>
    <row r="215" spans="1:8">
      <c r="A215" s="319"/>
      <c r="B215" s="256" t="s">
        <v>1127</v>
      </c>
      <c r="C215" s="257" t="s">
        <v>135</v>
      </c>
      <c r="D215" s="258">
        <v>1</v>
      </c>
      <c r="E215" s="869">
        <v>0</v>
      </c>
      <c r="F215" s="261">
        <f>D215*E215</f>
        <v>0</v>
      </c>
      <c r="H215" s="625">
        <f t="shared" si="10"/>
        <v>0</v>
      </c>
    </row>
    <row r="216" spans="1:8">
      <c r="A216" s="319"/>
      <c r="B216" s="256"/>
      <c r="E216" s="869"/>
      <c r="F216" s="261"/>
      <c r="H216" s="625">
        <f t="shared" si="10"/>
        <v>0</v>
      </c>
    </row>
    <row r="217" spans="1:8">
      <c r="A217" s="255" t="s">
        <v>957</v>
      </c>
      <c r="B217" s="256" t="s">
        <v>1301</v>
      </c>
      <c r="C217" s="331"/>
      <c r="D217" s="332"/>
      <c r="E217" s="875"/>
      <c r="F217" s="333"/>
      <c r="H217" s="625">
        <f t="shared" si="10"/>
        <v>0</v>
      </c>
    </row>
    <row r="218" spans="1:8">
      <c r="A218" s="319"/>
      <c r="B218" s="256" t="s">
        <v>1127</v>
      </c>
      <c r="C218" s="257" t="s">
        <v>135</v>
      </c>
      <c r="D218" s="258">
        <v>1</v>
      </c>
      <c r="E218" s="869">
        <v>0</v>
      </c>
      <c r="F218" s="261">
        <f>D218*E218</f>
        <v>0</v>
      </c>
      <c r="H218" s="625">
        <f t="shared" si="10"/>
        <v>0</v>
      </c>
    </row>
    <row r="219" spans="1:8">
      <c r="A219" s="319"/>
      <c r="B219" s="256"/>
      <c r="E219" s="869"/>
      <c r="F219" s="261"/>
      <c r="H219" s="625">
        <f t="shared" si="10"/>
        <v>0</v>
      </c>
    </row>
    <row r="220" spans="1:8" ht="25.5">
      <c r="A220" s="255" t="s">
        <v>957</v>
      </c>
      <c r="B220" s="256" t="s">
        <v>1302</v>
      </c>
      <c r="C220" s="331"/>
      <c r="D220" s="332"/>
      <c r="E220" s="875"/>
      <c r="F220" s="333"/>
      <c r="H220" s="625">
        <f t="shared" si="10"/>
        <v>0</v>
      </c>
    </row>
    <row r="221" spans="1:8">
      <c r="A221" s="319"/>
      <c r="B221" s="256" t="s">
        <v>1127</v>
      </c>
      <c r="C221" s="257" t="s">
        <v>135</v>
      </c>
      <c r="D221" s="258">
        <v>1</v>
      </c>
      <c r="E221" s="869">
        <v>0</v>
      </c>
      <c r="F221" s="261">
        <f>D221*E221</f>
        <v>0</v>
      </c>
      <c r="H221" s="625">
        <f t="shared" si="10"/>
        <v>0</v>
      </c>
    </row>
    <row r="222" spans="1:8">
      <c r="A222" s="319"/>
      <c r="B222" s="256"/>
      <c r="E222" s="869"/>
      <c r="F222" s="261"/>
      <c r="H222" s="625">
        <f t="shared" si="10"/>
        <v>0</v>
      </c>
    </row>
    <row r="223" spans="1:8" ht="38.25">
      <c r="A223" s="255" t="s">
        <v>957</v>
      </c>
      <c r="B223" s="256" t="s">
        <v>1303</v>
      </c>
      <c r="C223" s="331"/>
      <c r="D223" s="332"/>
      <c r="E223" s="875"/>
      <c r="F223" s="333"/>
      <c r="H223" s="625">
        <f t="shared" si="10"/>
        <v>0</v>
      </c>
    </row>
    <row r="224" spans="1:8">
      <c r="A224" s="255"/>
      <c r="B224" s="256" t="s">
        <v>1127</v>
      </c>
      <c r="C224" s="257" t="s">
        <v>135</v>
      </c>
      <c r="D224" s="258">
        <v>25</v>
      </c>
      <c r="E224" s="869">
        <v>0</v>
      </c>
      <c r="F224" s="261">
        <f>D224*E224</f>
        <v>0</v>
      </c>
      <c r="H224" s="625">
        <f t="shared" si="10"/>
        <v>0</v>
      </c>
    </row>
    <row r="225" spans="1:8">
      <c r="A225" s="319"/>
      <c r="B225" s="256"/>
      <c r="E225" s="869"/>
      <c r="F225" s="261"/>
      <c r="H225" s="625">
        <f t="shared" si="10"/>
        <v>0</v>
      </c>
    </row>
    <row r="226" spans="1:8" ht="51">
      <c r="A226" s="255" t="s">
        <v>957</v>
      </c>
      <c r="B226" s="256" t="s">
        <v>1304</v>
      </c>
      <c r="C226" s="331"/>
      <c r="D226" s="332"/>
      <c r="E226" s="875"/>
      <c r="F226" s="333"/>
      <c r="H226" s="625">
        <f t="shared" si="10"/>
        <v>0</v>
      </c>
    </row>
    <row r="227" spans="1:8">
      <c r="A227" s="255"/>
      <c r="B227" s="256" t="s">
        <v>1127</v>
      </c>
      <c r="C227" s="257" t="s">
        <v>135</v>
      </c>
      <c r="D227" s="258">
        <v>5</v>
      </c>
      <c r="E227" s="869">
        <v>0</v>
      </c>
      <c r="F227" s="261">
        <f>D227*E227</f>
        <v>0</v>
      </c>
      <c r="H227" s="625">
        <f t="shared" si="10"/>
        <v>0</v>
      </c>
    </row>
    <row r="228" spans="1:8">
      <c r="A228" s="319"/>
      <c r="B228" s="256"/>
      <c r="E228" s="869"/>
      <c r="F228" s="261"/>
      <c r="H228" s="625">
        <f t="shared" si="10"/>
        <v>0</v>
      </c>
    </row>
    <row r="229" spans="1:8">
      <c r="A229" s="255" t="s">
        <v>957</v>
      </c>
      <c r="B229" s="256" t="s">
        <v>1305</v>
      </c>
      <c r="C229" s="331"/>
      <c r="D229" s="332"/>
      <c r="E229" s="875"/>
      <c r="F229" s="333"/>
      <c r="H229" s="625">
        <f t="shared" si="10"/>
        <v>0</v>
      </c>
    </row>
    <row r="230" spans="1:8">
      <c r="A230" s="255"/>
      <c r="B230" s="256" t="s">
        <v>1127</v>
      </c>
      <c r="C230" s="257" t="s">
        <v>135</v>
      </c>
      <c r="D230" s="258">
        <v>1</v>
      </c>
      <c r="E230" s="869">
        <v>0</v>
      </c>
      <c r="F230" s="261">
        <f>D230*E230</f>
        <v>0</v>
      </c>
      <c r="H230" s="625">
        <f t="shared" si="10"/>
        <v>0</v>
      </c>
    </row>
    <row r="231" spans="1:8">
      <c r="A231" s="319"/>
      <c r="B231" s="256"/>
      <c r="E231" s="869"/>
      <c r="F231" s="261"/>
      <c r="H231" s="625">
        <f t="shared" si="10"/>
        <v>0</v>
      </c>
    </row>
    <row r="232" spans="1:8">
      <c r="A232" s="255" t="s">
        <v>957</v>
      </c>
      <c r="B232" s="256" t="s">
        <v>1306</v>
      </c>
      <c r="C232" s="331"/>
      <c r="D232" s="332"/>
      <c r="E232" s="875"/>
      <c r="F232" s="333"/>
      <c r="H232" s="625">
        <f t="shared" si="10"/>
        <v>0</v>
      </c>
    </row>
    <row r="233" spans="1:8">
      <c r="A233" s="255"/>
      <c r="B233" s="256" t="s">
        <v>1139</v>
      </c>
      <c r="C233" s="257" t="s">
        <v>963</v>
      </c>
      <c r="D233" s="258">
        <v>230</v>
      </c>
      <c r="E233" s="869">
        <v>0</v>
      </c>
      <c r="F233" s="261">
        <f>D233*E233</f>
        <v>0</v>
      </c>
      <c r="H233" s="625">
        <f t="shared" si="10"/>
        <v>0</v>
      </c>
    </row>
    <row r="234" spans="1:8">
      <c r="A234" s="255"/>
      <c r="B234" s="256"/>
      <c r="E234" s="869"/>
      <c r="F234" s="261"/>
      <c r="H234" s="625">
        <f t="shared" si="10"/>
        <v>0</v>
      </c>
    </row>
    <row r="235" spans="1:8" ht="38.25">
      <c r="A235" s="255" t="s">
        <v>957</v>
      </c>
      <c r="B235" s="256" t="s">
        <v>1307</v>
      </c>
      <c r="C235" s="331"/>
      <c r="D235" s="332"/>
      <c r="E235" s="875"/>
      <c r="F235" s="333"/>
      <c r="H235" s="625">
        <f t="shared" si="10"/>
        <v>0</v>
      </c>
    </row>
    <row r="236" spans="1:8">
      <c r="A236" s="255"/>
      <c r="B236" s="256" t="s">
        <v>1139</v>
      </c>
      <c r="C236" s="257" t="s">
        <v>963</v>
      </c>
      <c r="D236" s="258">
        <v>30</v>
      </c>
      <c r="E236" s="869">
        <v>0</v>
      </c>
      <c r="F236" s="261">
        <f>D236*E236</f>
        <v>0</v>
      </c>
      <c r="H236" s="625">
        <f t="shared" si="10"/>
        <v>0</v>
      </c>
    </row>
    <row r="237" spans="1:8">
      <c r="A237" s="319"/>
      <c r="B237" s="256"/>
      <c r="E237" s="869"/>
      <c r="F237" s="261"/>
      <c r="H237" s="625">
        <f t="shared" si="10"/>
        <v>0</v>
      </c>
    </row>
    <row r="238" spans="1:8" ht="25.5">
      <c r="A238" s="255" t="s">
        <v>957</v>
      </c>
      <c r="B238" s="256" t="s">
        <v>1308</v>
      </c>
      <c r="C238" s="331"/>
      <c r="D238" s="332"/>
      <c r="E238" s="875"/>
      <c r="F238" s="333"/>
      <c r="H238" s="625">
        <f t="shared" si="10"/>
        <v>0</v>
      </c>
    </row>
    <row r="239" spans="1:8">
      <c r="A239" s="255"/>
      <c r="B239" s="256" t="s">
        <v>1309</v>
      </c>
      <c r="C239" s="257" t="s">
        <v>135</v>
      </c>
      <c r="D239" s="258">
        <v>1</v>
      </c>
      <c r="E239" s="869">
        <v>0</v>
      </c>
      <c r="F239" s="261">
        <f>D239*E239</f>
        <v>0</v>
      </c>
      <c r="H239" s="625">
        <f t="shared" si="10"/>
        <v>0</v>
      </c>
    </row>
    <row r="240" spans="1:8">
      <c r="A240" s="319"/>
      <c r="B240" s="256"/>
      <c r="E240" s="869"/>
      <c r="F240" s="261"/>
      <c r="H240" s="625">
        <f t="shared" si="10"/>
        <v>0</v>
      </c>
    </row>
    <row r="241" spans="1:8" ht="21.75" customHeight="1">
      <c r="A241" s="255" t="s">
        <v>957</v>
      </c>
      <c r="B241" s="256" t="s">
        <v>1310</v>
      </c>
      <c r="C241" s="331"/>
      <c r="D241" s="332"/>
      <c r="E241" s="875"/>
      <c r="F241" s="333"/>
      <c r="H241" s="625">
        <f t="shared" si="10"/>
        <v>0</v>
      </c>
    </row>
    <row r="242" spans="1:8">
      <c r="A242" s="255"/>
      <c r="B242" s="256" t="s">
        <v>1309</v>
      </c>
      <c r="C242" s="257" t="s">
        <v>135</v>
      </c>
      <c r="D242" s="258">
        <v>1</v>
      </c>
      <c r="E242" s="869">
        <v>0</v>
      </c>
      <c r="F242" s="261">
        <f>D242*E242</f>
        <v>0</v>
      </c>
      <c r="H242" s="625">
        <f t="shared" si="10"/>
        <v>0</v>
      </c>
    </row>
    <row r="243" spans="1:8">
      <c r="A243" s="255"/>
      <c r="B243" s="256"/>
      <c r="E243" s="869"/>
      <c r="F243" s="261"/>
      <c r="H243" s="625">
        <f t="shared" si="10"/>
        <v>0</v>
      </c>
    </row>
    <row r="244" spans="1:8">
      <c r="A244" s="312" t="s">
        <v>1311</v>
      </c>
      <c r="B244" s="311" t="s">
        <v>1312</v>
      </c>
      <c r="E244" s="869"/>
      <c r="F244" s="261"/>
      <c r="H244" s="625">
        <f t="shared" si="10"/>
        <v>0</v>
      </c>
    </row>
    <row r="245" spans="1:8">
      <c r="A245" s="255"/>
      <c r="B245" s="256"/>
      <c r="E245" s="869"/>
      <c r="F245" s="261"/>
      <c r="H245" s="625">
        <f t="shared" si="10"/>
        <v>0</v>
      </c>
    </row>
    <row r="246" spans="1:8" ht="63.75">
      <c r="A246" s="255" t="s">
        <v>957</v>
      </c>
      <c r="B246" s="256" t="s">
        <v>1313</v>
      </c>
      <c r="C246" s="331"/>
      <c r="D246" s="332"/>
      <c r="E246" s="875"/>
      <c r="F246" s="333"/>
      <c r="H246" s="625">
        <f t="shared" si="10"/>
        <v>0</v>
      </c>
    </row>
    <row r="247" spans="1:8">
      <c r="A247" s="255"/>
      <c r="B247" s="256" t="s">
        <v>1309</v>
      </c>
      <c r="C247" s="257" t="s">
        <v>135</v>
      </c>
      <c r="D247" s="258">
        <v>7</v>
      </c>
      <c r="E247" s="869">
        <v>0</v>
      </c>
      <c r="F247" s="261">
        <f>D247*E247</f>
        <v>0</v>
      </c>
      <c r="H247" s="625">
        <f t="shared" si="10"/>
        <v>0</v>
      </c>
    </row>
    <row r="248" spans="1:8">
      <c r="A248" s="255"/>
      <c r="B248" s="256"/>
      <c r="E248" s="869"/>
      <c r="F248" s="261"/>
      <c r="H248" s="625">
        <f t="shared" si="10"/>
        <v>0</v>
      </c>
    </row>
    <row r="249" spans="1:8" ht="63.75">
      <c r="A249" s="255" t="s">
        <v>957</v>
      </c>
      <c r="B249" s="256" t="s">
        <v>1314</v>
      </c>
      <c r="C249" s="331"/>
      <c r="D249" s="332"/>
      <c r="E249" s="875"/>
      <c r="F249" s="333"/>
      <c r="H249" s="625">
        <f t="shared" si="10"/>
        <v>0</v>
      </c>
    </row>
    <row r="250" spans="1:8">
      <c r="A250" s="255"/>
      <c r="B250" s="256" t="s">
        <v>1309</v>
      </c>
      <c r="C250" s="257" t="s">
        <v>135</v>
      </c>
      <c r="D250" s="258">
        <v>8</v>
      </c>
      <c r="E250" s="869">
        <v>0</v>
      </c>
      <c r="F250" s="261">
        <f>D250*E250</f>
        <v>0</v>
      </c>
      <c r="H250" s="625">
        <f t="shared" si="10"/>
        <v>0</v>
      </c>
    </row>
    <row r="251" spans="1:8" ht="13.5" thickBot="1">
      <c r="A251" s="316"/>
      <c r="B251" s="311"/>
      <c r="E251" s="869"/>
      <c r="F251" s="317"/>
    </row>
    <row r="252" spans="1:8" ht="17.25" thickBot="1">
      <c r="A252" s="351"/>
      <c r="B252" s="351" t="s">
        <v>1248</v>
      </c>
      <c r="C252" s="352"/>
      <c r="D252" s="352"/>
      <c r="E252" s="276"/>
      <c r="F252" s="276">
        <f>SUM(F5:F251)</f>
        <v>0</v>
      </c>
      <c r="G252" s="627">
        <f>SUM(G4:G251)</f>
        <v>0</v>
      </c>
      <c r="H252" s="627">
        <f>SUM(H4:H251)</f>
        <v>0</v>
      </c>
    </row>
    <row r="253" spans="1:8" ht="13.5" thickTop="1"/>
    <row r="258" ht="66.75" customHeight="1"/>
    <row r="287" spans="1:7" s="353" customFormat="1">
      <c r="A287" s="338"/>
      <c r="B287" s="340"/>
      <c r="C287" s="257"/>
      <c r="D287" s="258"/>
      <c r="E287" s="260"/>
      <c r="F287" s="348"/>
      <c r="G287" s="345"/>
    </row>
    <row r="288" spans="1:7" s="353" customFormat="1">
      <c r="A288" s="338"/>
      <c r="B288" s="340"/>
      <c r="C288" s="257"/>
      <c r="D288" s="258"/>
      <c r="E288" s="260"/>
      <c r="F288" s="348"/>
      <c r="G288" s="345"/>
    </row>
    <row r="289" spans="1:7" s="353" customFormat="1">
      <c r="A289" s="338"/>
      <c r="B289" s="340"/>
      <c r="C289" s="257"/>
      <c r="D289" s="258"/>
      <c r="E289" s="260"/>
      <c r="F289" s="348"/>
      <c r="G289" s="354"/>
    </row>
    <row r="290" spans="1:7" s="353" customFormat="1">
      <c r="A290" s="338"/>
      <c r="B290" s="340"/>
      <c r="C290" s="257"/>
      <c r="D290" s="258"/>
      <c r="E290" s="260"/>
      <c r="F290" s="348"/>
      <c r="G290" s="354"/>
    </row>
    <row r="291" spans="1:7" s="353" customFormat="1">
      <c r="A291" s="338"/>
      <c r="B291" s="340"/>
      <c r="C291" s="257"/>
      <c r="D291" s="258"/>
      <c r="E291" s="260"/>
      <c r="F291" s="348"/>
      <c r="G291" s="345"/>
    </row>
    <row r="292" spans="1:7" s="353" customFormat="1">
      <c r="A292" s="338"/>
      <c r="B292" s="340"/>
      <c r="C292" s="257"/>
      <c r="D292" s="258"/>
      <c r="E292" s="260"/>
      <c r="F292" s="348"/>
      <c r="G292" s="354"/>
    </row>
    <row r="293" spans="1:7" s="353" customFormat="1">
      <c r="A293" s="338"/>
      <c r="B293" s="340"/>
      <c r="C293" s="257"/>
      <c r="D293" s="258"/>
      <c r="E293" s="260"/>
      <c r="F293" s="348"/>
      <c r="G293" s="345"/>
    </row>
    <row r="294" spans="1:7" s="353" customFormat="1">
      <c r="A294" s="338"/>
      <c r="B294" s="340"/>
      <c r="C294" s="257"/>
      <c r="D294" s="258"/>
      <c r="E294" s="260"/>
      <c r="F294" s="348"/>
      <c r="G294" s="345"/>
    </row>
    <row r="295" spans="1:7" s="353" customFormat="1">
      <c r="A295" s="338"/>
      <c r="B295" s="340"/>
      <c r="C295" s="257"/>
      <c r="D295" s="258"/>
      <c r="E295" s="260"/>
      <c r="F295" s="348"/>
      <c r="G295" s="354"/>
    </row>
    <row r="296" spans="1:7" s="353" customFormat="1">
      <c r="A296" s="338"/>
      <c r="B296" s="340"/>
      <c r="C296" s="257"/>
      <c r="D296" s="258"/>
      <c r="E296" s="260"/>
      <c r="F296" s="348"/>
      <c r="G296" s="345"/>
    </row>
    <row r="297" spans="1:7" s="353" customFormat="1">
      <c r="A297" s="338"/>
      <c r="B297" s="340"/>
      <c r="C297" s="257"/>
      <c r="D297" s="258"/>
      <c r="E297" s="260"/>
      <c r="F297" s="348"/>
      <c r="G297" s="345"/>
    </row>
    <row r="298" spans="1:7" s="353" customFormat="1">
      <c r="A298" s="338"/>
      <c r="B298" s="340"/>
      <c r="C298" s="257"/>
      <c r="D298" s="258"/>
      <c r="E298" s="260"/>
      <c r="F298" s="348"/>
      <c r="G298" s="354"/>
    </row>
    <row r="299" spans="1:7" s="353" customFormat="1">
      <c r="A299" s="338"/>
      <c r="B299" s="340"/>
      <c r="C299" s="257"/>
      <c r="D299" s="258"/>
      <c r="E299" s="260"/>
      <c r="F299" s="348"/>
      <c r="G299" s="345"/>
    </row>
    <row r="300" spans="1:7" s="353" customFormat="1">
      <c r="A300" s="338"/>
      <c r="B300" s="340"/>
      <c r="C300" s="257"/>
      <c r="D300" s="258"/>
      <c r="E300" s="260"/>
      <c r="F300" s="348"/>
      <c r="G300" s="345"/>
    </row>
    <row r="301" spans="1:7" s="353" customFormat="1">
      <c r="A301" s="338"/>
      <c r="B301" s="340"/>
      <c r="C301" s="257"/>
      <c r="D301" s="258"/>
      <c r="E301" s="260"/>
      <c r="F301" s="348"/>
      <c r="G301" s="354"/>
    </row>
    <row r="302" spans="1:7" s="353" customFormat="1">
      <c r="A302" s="338"/>
      <c r="B302" s="340"/>
      <c r="C302" s="257"/>
      <c r="D302" s="258"/>
      <c r="E302" s="260"/>
      <c r="F302" s="348"/>
      <c r="G302" s="354"/>
    </row>
    <row r="303" spans="1:7" s="353" customFormat="1">
      <c r="A303" s="338"/>
      <c r="B303" s="340"/>
      <c r="C303" s="257"/>
      <c r="D303" s="258"/>
      <c r="E303" s="260"/>
      <c r="F303" s="348"/>
      <c r="G303" s="345"/>
    </row>
    <row r="304" spans="1:7" s="353" customFormat="1">
      <c r="A304" s="338"/>
      <c r="B304" s="340"/>
      <c r="C304" s="257"/>
      <c r="D304" s="258"/>
      <c r="E304" s="260"/>
      <c r="F304" s="348"/>
      <c r="G304" s="354"/>
    </row>
    <row r="305" spans="1:7" s="353" customFormat="1">
      <c r="A305" s="338"/>
      <c r="B305" s="340"/>
      <c r="C305" s="257"/>
      <c r="D305" s="258"/>
      <c r="E305" s="260"/>
      <c r="F305" s="348"/>
      <c r="G305" s="345"/>
    </row>
    <row r="306" spans="1:7" s="353" customFormat="1">
      <c r="A306" s="338"/>
      <c r="B306" s="340"/>
      <c r="C306" s="257"/>
      <c r="D306" s="258"/>
      <c r="E306" s="260"/>
      <c r="F306" s="348"/>
      <c r="G306" s="345"/>
    </row>
    <row r="307" spans="1:7" s="353" customFormat="1">
      <c r="A307" s="338"/>
      <c r="B307" s="340"/>
      <c r="C307" s="257"/>
      <c r="D307" s="258"/>
      <c r="E307" s="260"/>
      <c r="F307" s="348"/>
      <c r="G307" s="354"/>
    </row>
    <row r="308" spans="1:7" s="353" customFormat="1">
      <c r="A308" s="338"/>
      <c r="B308" s="340"/>
      <c r="C308" s="257"/>
      <c r="D308" s="258"/>
      <c r="E308" s="260"/>
      <c r="F308" s="348"/>
      <c r="G308" s="345"/>
    </row>
    <row r="309" spans="1:7" s="353" customFormat="1">
      <c r="A309" s="338"/>
      <c r="B309" s="340"/>
      <c r="C309" s="257"/>
      <c r="D309" s="258"/>
      <c r="E309" s="260"/>
      <c r="F309" s="348"/>
      <c r="G309" s="345"/>
    </row>
    <row r="310" spans="1:7" s="353" customFormat="1">
      <c r="A310" s="338"/>
      <c r="B310" s="340"/>
      <c r="C310" s="257"/>
      <c r="D310" s="258"/>
      <c r="E310" s="260"/>
      <c r="F310" s="348"/>
      <c r="G310" s="354"/>
    </row>
    <row r="311" spans="1:7" s="353" customFormat="1">
      <c r="A311" s="338"/>
      <c r="B311" s="340"/>
      <c r="C311" s="257"/>
      <c r="D311" s="258"/>
      <c r="E311" s="260"/>
      <c r="F311" s="348"/>
      <c r="G311" s="354"/>
    </row>
    <row r="312" spans="1:7" s="353" customFormat="1">
      <c r="A312" s="338"/>
      <c r="B312" s="340"/>
      <c r="C312" s="257"/>
      <c r="D312" s="258"/>
      <c r="E312" s="260"/>
      <c r="F312" s="348"/>
      <c r="G312" s="345"/>
    </row>
    <row r="313" spans="1:7" s="353" customFormat="1">
      <c r="A313" s="338"/>
      <c r="B313" s="340"/>
      <c r="C313" s="257"/>
      <c r="D313" s="258"/>
      <c r="E313" s="260"/>
      <c r="F313" s="348"/>
      <c r="G313" s="354"/>
    </row>
    <row r="314" spans="1:7" s="353" customFormat="1">
      <c r="A314" s="338"/>
      <c r="B314" s="340"/>
      <c r="C314" s="257"/>
      <c r="D314" s="258"/>
      <c r="E314" s="260"/>
      <c r="F314" s="348"/>
      <c r="G314" s="354"/>
    </row>
    <row r="315" spans="1:7" s="353" customFormat="1">
      <c r="A315" s="338"/>
      <c r="B315" s="340"/>
      <c r="C315" s="257"/>
      <c r="D315" s="258"/>
      <c r="E315" s="260"/>
      <c r="F315" s="348"/>
      <c r="G315" s="345"/>
    </row>
    <row r="316" spans="1:7" s="353" customFormat="1">
      <c r="A316" s="338"/>
      <c r="B316" s="340"/>
      <c r="C316" s="257"/>
      <c r="D316" s="258"/>
      <c r="E316" s="260"/>
      <c r="F316" s="348"/>
      <c r="G316" s="354"/>
    </row>
    <row r="317" spans="1:7" s="353" customFormat="1">
      <c r="A317" s="338"/>
      <c r="B317" s="340"/>
      <c r="C317" s="257"/>
      <c r="D317" s="258"/>
      <c r="E317" s="260"/>
      <c r="F317" s="348"/>
      <c r="G317" s="354"/>
    </row>
    <row r="318" spans="1:7" s="353" customFormat="1">
      <c r="A318" s="338"/>
      <c r="B318" s="340"/>
      <c r="C318" s="257"/>
      <c r="D318" s="258"/>
      <c r="E318" s="260"/>
      <c r="F318" s="348"/>
      <c r="G318" s="345"/>
    </row>
    <row r="319" spans="1:7" s="353" customFormat="1">
      <c r="A319" s="338"/>
      <c r="B319" s="340"/>
      <c r="C319" s="257"/>
      <c r="D319" s="258"/>
      <c r="E319" s="260"/>
      <c r="F319" s="348"/>
      <c r="G319" s="354"/>
    </row>
    <row r="320" spans="1:7" s="353" customFormat="1">
      <c r="A320" s="338"/>
      <c r="B320" s="340"/>
      <c r="C320" s="257"/>
      <c r="D320" s="258"/>
      <c r="E320" s="260"/>
      <c r="F320" s="348"/>
      <c r="G320" s="354"/>
    </row>
    <row r="321" spans="1:7" s="353" customFormat="1">
      <c r="A321" s="338"/>
      <c r="B321" s="340"/>
      <c r="C321" s="257"/>
      <c r="D321" s="258"/>
      <c r="E321" s="260"/>
      <c r="F321" s="348"/>
      <c r="G321" s="345"/>
    </row>
    <row r="322" spans="1:7" s="353" customFormat="1">
      <c r="A322" s="338"/>
      <c r="B322" s="340"/>
      <c r="C322" s="257"/>
      <c r="D322" s="258"/>
      <c r="E322" s="260"/>
      <c r="F322" s="348"/>
      <c r="G322" s="354"/>
    </row>
    <row r="323" spans="1:7" s="353" customFormat="1">
      <c r="A323" s="338"/>
      <c r="B323" s="340"/>
      <c r="C323" s="257"/>
      <c r="D323" s="258"/>
      <c r="E323" s="260"/>
      <c r="F323" s="348"/>
      <c r="G323" s="354"/>
    </row>
    <row r="324" spans="1:7" s="353" customFormat="1">
      <c r="A324" s="338"/>
      <c r="B324" s="340"/>
      <c r="C324" s="257"/>
      <c r="D324" s="258"/>
      <c r="E324" s="260"/>
      <c r="F324" s="348"/>
      <c r="G324" s="345"/>
    </row>
    <row r="325" spans="1:7" s="353" customFormat="1">
      <c r="A325" s="338"/>
      <c r="B325" s="340"/>
      <c r="C325" s="257"/>
      <c r="D325" s="258"/>
      <c r="E325" s="260"/>
      <c r="F325" s="348"/>
      <c r="G325" s="354"/>
    </row>
    <row r="326" spans="1:7" s="353" customFormat="1">
      <c r="A326" s="338"/>
      <c r="B326" s="340"/>
      <c r="C326" s="257"/>
      <c r="D326" s="258"/>
      <c r="E326" s="260"/>
      <c r="F326" s="348"/>
      <c r="G326" s="354"/>
    </row>
    <row r="327" spans="1:7" s="353" customFormat="1">
      <c r="A327" s="338"/>
      <c r="B327" s="340"/>
      <c r="C327" s="257"/>
      <c r="D327" s="258"/>
      <c r="E327" s="260"/>
      <c r="F327" s="348"/>
      <c r="G327" s="354"/>
    </row>
    <row r="328" spans="1:7" s="353" customFormat="1">
      <c r="A328" s="338"/>
      <c r="B328" s="340"/>
      <c r="C328" s="257"/>
      <c r="D328" s="258"/>
      <c r="E328" s="260"/>
      <c r="F328" s="348"/>
      <c r="G328" s="354"/>
    </row>
    <row r="329" spans="1:7" s="353" customFormat="1">
      <c r="A329" s="338"/>
      <c r="B329" s="340"/>
      <c r="C329" s="257"/>
      <c r="D329" s="258"/>
      <c r="E329" s="260"/>
      <c r="F329" s="348"/>
      <c r="G329" s="345"/>
    </row>
    <row r="330" spans="1:7" s="353" customFormat="1">
      <c r="A330" s="338"/>
      <c r="B330" s="340"/>
      <c r="C330" s="257"/>
      <c r="D330" s="258"/>
      <c r="E330" s="260"/>
      <c r="F330" s="348"/>
      <c r="G330" s="354"/>
    </row>
    <row r="331" spans="1:7" s="353" customFormat="1">
      <c r="A331" s="338"/>
      <c r="B331" s="340"/>
      <c r="C331" s="257"/>
      <c r="D331" s="258"/>
      <c r="E331" s="260"/>
      <c r="F331" s="348"/>
      <c r="G331" s="354"/>
    </row>
    <row r="332" spans="1:7" s="353" customFormat="1">
      <c r="A332" s="338"/>
      <c r="B332" s="340"/>
      <c r="C332" s="257"/>
      <c r="D332" s="258"/>
      <c r="E332" s="260"/>
      <c r="F332" s="348"/>
      <c r="G332" s="354"/>
    </row>
    <row r="333" spans="1:7" s="353" customFormat="1">
      <c r="A333" s="338"/>
      <c r="B333" s="340"/>
      <c r="C333" s="257"/>
      <c r="D333" s="258"/>
      <c r="E333" s="260"/>
      <c r="F333" s="348"/>
      <c r="G333" s="354"/>
    </row>
    <row r="334" spans="1:7" s="353" customFormat="1">
      <c r="A334" s="338"/>
      <c r="B334" s="340"/>
      <c r="C334" s="257"/>
      <c r="D334" s="258"/>
      <c r="E334" s="260"/>
      <c r="F334" s="348"/>
      <c r="G334" s="354"/>
    </row>
    <row r="335" spans="1:7" s="353" customFormat="1">
      <c r="A335" s="338"/>
      <c r="B335" s="340"/>
      <c r="C335" s="257"/>
      <c r="D335" s="258"/>
      <c r="E335" s="260"/>
      <c r="F335" s="348"/>
      <c r="G335" s="354"/>
    </row>
    <row r="336" spans="1:7" s="353" customFormat="1">
      <c r="A336" s="338"/>
      <c r="B336" s="340"/>
      <c r="C336" s="257"/>
      <c r="D336" s="258"/>
      <c r="E336" s="260"/>
      <c r="F336" s="348"/>
      <c r="G336" s="354"/>
    </row>
    <row r="337" spans="1:7" s="353" customFormat="1">
      <c r="A337" s="338"/>
      <c r="B337" s="340"/>
      <c r="C337" s="257"/>
      <c r="D337" s="258"/>
      <c r="E337" s="260"/>
      <c r="F337" s="348"/>
      <c r="G337" s="354"/>
    </row>
    <row r="338" spans="1:7" s="353" customFormat="1">
      <c r="A338" s="338"/>
      <c r="B338" s="340"/>
      <c r="C338" s="257"/>
      <c r="D338" s="258"/>
      <c r="E338" s="260"/>
      <c r="F338" s="348"/>
      <c r="G338" s="354"/>
    </row>
    <row r="339" spans="1:7" s="353" customFormat="1">
      <c r="A339" s="338"/>
      <c r="B339" s="340"/>
      <c r="C339" s="257"/>
      <c r="D339" s="258"/>
      <c r="E339" s="260"/>
      <c r="F339" s="348"/>
      <c r="G339" s="354"/>
    </row>
    <row r="340" spans="1:7" s="353" customFormat="1">
      <c r="A340" s="338"/>
      <c r="B340" s="340"/>
      <c r="C340" s="257"/>
      <c r="D340" s="258"/>
      <c r="E340" s="260"/>
      <c r="F340" s="348"/>
      <c r="G340" s="355"/>
    </row>
    <row r="341" spans="1:7" s="353" customFormat="1">
      <c r="A341" s="338"/>
      <c r="B341" s="340"/>
      <c r="C341" s="257"/>
      <c r="D341" s="258"/>
      <c r="E341" s="260"/>
      <c r="F341" s="348"/>
      <c r="G341" s="355"/>
    </row>
    <row r="342" spans="1:7" s="353" customFormat="1">
      <c r="A342" s="338"/>
      <c r="B342" s="340"/>
      <c r="C342" s="257"/>
      <c r="D342" s="258"/>
      <c r="E342" s="260"/>
      <c r="F342" s="348"/>
      <c r="G342" s="355"/>
    </row>
    <row r="343" spans="1:7" s="353" customFormat="1">
      <c r="A343" s="338"/>
      <c r="B343" s="340"/>
      <c r="C343" s="257"/>
      <c r="D343" s="258"/>
      <c r="E343" s="260"/>
      <c r="F343" s="348"/>
      <c r="G343" s="355"/>
    </row>
    <row r="344" spans="1:7" s="353" customFormat="1">
      <c r="A344" s="338"/>
      <c r="B344" s="340"/>
      <c r="C344" s="257"/>
      <c r="D344" s="258"/>
      <c r="E344" s="260"/>
      <c r="F344" s="348"/>
      <c r="G344" s="355"/>
    </row>
    <row r="345" spans="1:7" s="353" customFormat="1">
      <c r="A345" s="338"/>
      <c r="B345" s="340"/>
      <c r="C345" s="257"/>
      <c r="D345" s="258"/>
      <c r="E345" s="260"/>
      <c r="F345" s="348"/>
      <c r="G345" s="354"/>
    </row>
    <row r="346" spans="1:7" s="353" customFormat="1">
      <c r="A346" s="338"/>
      <c r="B346" s="340"/>
      <c r="C346" s="257"/>
      <c r="D346" s="258"/>
      <c r="E346" s="260"/>
      <c r="F346" s="348"/>
      <c r="G346" s="354"/>
    </row>
    <row r="347" spans="1:7" s="353" customFormat="1">
      <c r="A347" s="338"/>
      <c r="B347" s="340"/>
      <c r="C347" s="257"/>
      <c r="D347" s="258"/>
      <c r="E347" s="260"/>
      <c r="F347" s="348"/>
      <c r="G347" s="345"/>
    </row>
    <row r="348" spans="1:7" s="353" customFormat="1">
      <c r="A348" s="338"/>
      <c r="B348" s="340"/>
      <c r="C348" s="257"/>
      <c r="D348" s="258"/>
      <c r="E348" s="260"/>
      <c r="F348" s="348"/>
      <c r="G348" s="354"/>
    </row>
    <row r="349" spans="1:7" s="353" customFormat="1">
      <c r="A349" s="338"/>
      <c r="B349" s="340"/>
      <c r="C349" s="257"/>
      <c r="D349" s="258"/>
      <c r="E349" s="260"/>
      <c r="F349" s="348"/>
      <c r="G349" s="354"/>
    </row>
    <row r="350" spans="1:7" s="353" customFormat="1">
      <c r="A350" s="338"/>
      <c r="B350" s="340"/>
      <c r="C350" s="257"/>
      <c r="D350" s="258"/>
      <c r="E350" s="260"/>
      <c r="F350" s="348"/>
      <c r="G350" s="354"/>
    </row>
    <row r="351" spans="1:7" s="353" customFormat="1">
      <c r="A351" s="338"/>
      <c r="B351" s="340"/>
      <c r="C351" s="257"/>
      <c r="D351" s="258"/>
      <c r="E351" s="260"/>
      <c r="F351" s="348"/>
      <c r="G351" s="354"/>
    </row>
    <row r="352" spans="1:7" s="353" customFormat="1">
      <c r="A352" s="338"/>
      <c r="B352" s="340"/>
      <c r="C352" s="257"/>
      <c r="D352" s="258"/>
      <c r="E352" s="260"/>
      <c r="F352" s="348"/>
      <c r="G352" s="345"/>
    </row>
    <row r="353" spans="1:7" s="353" customFormat="1">
      <c r="A353" s="338"/>
      <c r="B353" s="340"/>
      <c r="C353" s="257"/>
      <c r="D353" s="258"/>
      <c r="E353" s="260"/>
      <c r="F353" s="348"/>
      <c r="G353" s="354"/>
    </row>
    <row r="354" spans="1:7" s="353" customFormat="1">
      <c r="A354" s="338"/>
      <c r="B354" s="340"/>
      <c r="C354" s="257"/>
      <c r="D354" s="258"/>
      <c r="E354" s="260"/>
      <c r="F354" s="348"/>
      <c r="G354" s="354"/>
    </row>
  </sheetData>
  <sheetProtection algorithmName="SHA-512" hashValue="3QaBsEdjdhVYZx1nokbQW9D9c4Y0evKIvdoK29Pa9SlxI60MwOXLohwFTDYJNdD9aHt7RMjF8UYy7hJL27+M8w==" saltValue="4Ln2dYwHaXvd1aKY1uH92A==" spinCount="100000" sheet="1" objects="1" scenarios="1"/>
  <pageMargins left="0.70866141732283472" right="0.70866141732283472" top="0.74803149606299213" bottom="0.74803149606299213" header="0.31496062992125984" footer="0.31496062992125984"/>
  <pageSetup paperSize="9" scale="75" orientation="portrait" r:id="rId1"/>
  <rowBreaks count="2" manualBreakCount="2">
    <brk id="188" max="7" man="1"/>
    <brk id="242" max="7"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CE492-B062-42FA-AC1C-9F34418B45B3}">
  <sheetPr>
    <tabColor rgb="FF00B0F0"/>
  </sheetPr>
  <dimension ref="A1:G88"/>
  <sheetViews>
    <sheetView view="pageBreakPreview" zoomScale="115" zoomScaleNormal="100" zoomScaleSheetLayoutView="115" workbookViewId="0">
      <pane ySplit="3" topLeftCell="A4" activePane="bottomLeft" state="frozen"/>
      <selection pane="bottomLeft" activeCell="B73" sqref="B73"/>
    </sheetView>
  </sheetViews>
  <sheetFormatPr defaultRowHeight="12.75"/>
  <cols>
    <col min="1" max="1" width="6.140625" style="237" customWidth="1"/>
    <col min="2" max="2" width="40.28515625" style="244" customWidth="1"/>
    <col min="3" max="3" width="10" style="232" customWidth="1"/>
    <col min="4" max="4" width="11.7109375" style="233" customWidth="1"/>
    <col min="5" max="5" width="15.5703125" style="233" customWidth="1"/>
    <col min="6" max="6" width="17" style="235" customWidth="1"/>
    <col min="7" max="16384" width="9.140625" style="236"/>
  </cols>
  <sheetData>
    <row r="1" spans="1:6" s="287" customFormat="1" ht="16.5">
      <c r="A1" s="281" t="s">
        <v>1315</v>
      </c>
      <c r="B1" s="282" t="s">
        <v>1316</v>
      </c>
      <c r="C1" s="283"/>
      <c r="D1" s="356"/>
      <c r="E1" s="285"/>
      <c r="F1" s="286"/>
    </row>
    <row r="2" spans="1:6" s="287" customFormat="1" ht="16.5">
      <c r="A2" s="288"/>
      <c r="B2" s="289"/>
      <c r="C2" s="283"/>
      <c r="D2" s="356"/>
      <c r="E2" s="285"/>
      <c r="F2" s="286"/>
    </row>
    <row r="3" spans="1:6" s="242" customFormat="1" ht="17.25" thickBot="1">
      <c r="A3" s="239" t="s">
        <v>1317</v>
      </c>
      <c r="B3" s="240" t="s">
        <v>1318</v>
      </c>
      <c r="C3" s="241" t="s">
        <v>1319</v>
      </c>
      <c r="D3" s="241" t="s">
        <v>1320</v>
      </c>
      <c r="E3" s="241" t="s">
        <v>1321</v>
      </c>
      <c r="F3" s="241" t="s">
        <v>1322</v>
      </c>
    </row>
    <row r="4" spans="1:6" ht="13.5" thickTop="1"/>
    <row r="5" spans="1:6" s="269" customFormat="1">
      <c r="A5" s="252" t="s">
        <v>1323</v>
      </c>
      <c r="B5" s="253" t="s">
        <v>784</v>
      </c>
      <c r="C5" s="267"/>
      <c r="D5" s="268"/>
      <c r="E5" s="670"/>
      <c r="F5" s="271"/>
    </row>
    <row r="6" spans="1:6" s="251" customFormat="1">
      <c r="A6" s="250"/>
      <c r="B6" s="247"/>
      <c r="C6" s="248"/>
      <c r="D6" s="234"/>
      <c r="E6" s="670"/>
      <c r="F6" s="249"/>
    </row>
    <row r="7" spans="1:6" s="251" customFormat="1">
      <c r="A7" s="264" t="s">
        <v>957</v>
      </c>
      <c r="B7" s="265" t="s">
        <v>1324</v>
      </c>
      <c r="C7" s="248"/>
      <c r="D7" s="357"/>
      <c r="E7" s="670"/>
      <c r="F7" s="249"/>
    </row>
    <row r="8" spans="1:6" s="251" customFormat="1">
      <c r="A8" s="250"/>
      <c r="B8" s="254" t="s">
        <v>966</v>
      </c>
      <c r="C8" s="248" t="s">
        <v>128</v>
      </c>
      <c r="D8" s="357">
        <v>2</v>
      </c>
      <c r="E8" s="671">
        <v>0</v>
      </c>
      <c r="F8" s="249">
        <f>+D8*E8</f>
        <v>0</v>
      </c>
    </row>
    <row r="9" spans="1:6" s="251" customFormat="1">
      <c r="A9" s="250"/>
      <c r="B9" s="254"/>
      <c r="C9" s="248"/>
      <c r="D9" s="357"/>
      <c r="E9" s="670"/>
      <c r="F9" s="249"/>
    </row>
    <row r="10" spans="1:6" s="251" customFormat="1">
      <c r="A10" s="246" t="s">
        <v>957</v>
      </c>
      <c r="B10" s="254" t="s">
        <v>1325</v>
      </c>
      <c r="C10" s="248"/>
      <c r="D10" s="357"/>
      <c r="E10" s="670"/>
      <c r="F10" s="249"/>
    </row>
    <row r="11" spans="1:6" s="251" customFormat="1">
      <c r="A11" s="250"/>
      <c r="B11" s="254" t="s">
        <v>962</v>
      </c>
      <c r="C11" s="248" t="s">
        <v>963</v>
      </c>
      <c r="D11" s="357">
        <v>95</v>
      </c>
      <c r="E11" s="671">
        <v>0</v>
      </c>
      <c r="F11" s="249">
        <f>+D11*E11</f>
        <v>0</v>
      </c>
    </row>
    <row r="12" spans="1:6" s="251" customFormat="1">
      <c r="A12" s="250"/>
      <c r="B12" s="254"/>
      <c r="C12" s="248"/>
      <c r="D12" s="357"/>
      <c r="E12" s="670"/>
      <c r="F12" s="249"/>
    </row>
    <row r="13" spans="1:6" s="269" customFormat="1">
      <c r="A13" s="252" t="s">
        <v>1326</v>
      </c>
      <c r="B13" s="358" t="s">
        <v>1327</v>
      </c>
      <c r="C13" s="267"/>
      <c r="D13" s="359"/>
      <c r="E13" s="670"/>
      <c r="F13" s="271"/>
    </row>
    <row r="14" spans="1:6">
      <c r="A14" s="252"/>
      <c r="B14" s="254"/>
      <c r="C14" s="267"/>
      <c r="D14" s="359"/>
      <c r="E14" s="670"/>
      <c r="F14" s="271"/>
    </row>
    <row r="15" spans="1:6" ht="38.25">
      <c r="A15" s="270" t="s">
        <v>957</v>
      </c>
      <c r="B15" s="254" t="s">
        <v>1328</v>
      </c>
      <c r="C15" s="248"/>
      <c r="D15" s="357"/>
      <c r="E15" s="670"/>
      <c r="F15" s="249"/>
    </row>
    <row r="16" spans="1:6">
      <c r="A16" s="250"/>
      <c r="B16" s="254" t="s">
        <v>962</v>
      </c>
      <c r="C16" s="248" t="s">
        <v>963</v>
      </c>
      <c r="D16" s="357">
        <v>102</v>
      </c>
      <c r="E16" s="671">
        <v>0</v>
      </c>
      <c r="F16" s="249">
        <f>+D16*E16</f>
        <v>0</v>
      </c>
    </row>
    <row r="17" spans="1:6">
      <c r="A17" s="250"/>
      <c r="B17" s="254"/>
      <c r="C17" s="248"/>
      <c r="D17" s="357"/>
      <c r="E17" s="671"/>
      <c r="F17" s="249"/>
    </row>
    <row r="18" spans="1:6" ht="51">
      <c r="A18" s="255" t="s">
        <v>957</v>
      </c>
      <c r="B18" s="256" t="s">
        <v>968</v>
      </c>
      <c r="C18" s="257"/>
      <c r="D18" s="258"/>
      <c r="E18" s="668"/>
      <c r="F18" s="259"/>
    </row>
    <row r="19" spans="1:6">
      <c r="A19" s="255"/>
      <c r="B19" s="256" t="s">
        <v>958</v>
      </c>
      <c r="C19" s="257" t="s">
        <v>135</v>
      </c>
      <c r="D19" s="258">
        <v>2</v>
      </c>
      <c r="E19" s="668">
        <v>0</v>
      </c>
      <c r="F19" s="261">
        <f>D19*E19</f>
        <v>0</v>
      </c>
    </row>
    <row r="20" spans="1:6">
      <c r="A20" s="250"/>
      <c r="B20" s="254"/>
      <c r="C20" s="248"/>
      <c r="D20" s="357"/>
      <c r="E20" s="670"/>
      <c r="F20" s="249"/>
    </row>
    <row r="21" spans="1:6" ht="76.5">
      <c r="A21" s="264" t="s">
        <v>957</v>
      </c>
      <c r="B21" s="254" t="s">
        <v>1329</v>
      </c>
      <c r="C21" s="248"/>
      <c r="D21" s="357"/>
      <c r="E21" s="670"/>
      <c r="F21" s="249"/>
    </row>
    <row r="22" spans="1:6">
      <c r="A22" s="264"/>
      <c r="B22" s="263" t="s">
        <v>958</v>
      </c>
      <c r="C22" s="248" t="s">
        <v>135</v>
      </c>
      <c r="D22" s="357">
        <v>3</v>
      </c>
      <c r="E22" s="671">
        <v>0</v>
      </c>
      <c r="F22" s="249">
        <f>+D22*E22</f>
        <v>0</v>
      </c>
    </row>
    <row r="23" spans="1:6">
      <c r="A23" s="250"/>
      <c r="B23" s="254"/>
      <c r="C23" s="248"/>
      <c r="D23" s="357"/>
      <c r="E23" s="670"/>
      <c r="F23" s="249"/>
    </row>
    <row r="24" spans="1:6" ht="25.5">
      <c r="A24" s="360" t="s">
        <v>957</v>
      </c>
      <c r="B24" s="263" t="s">
        <v>1330</v>
      </c>
      <c r="D24" s="361"/>
      <c r="E24" s="672"/>
    </row>
    <row r="25" spans="1:6" ht="15" customHeight="1">
      <c r="B25" s="263" t="s">
        <v>958</v>
      </c>
      <c r="C25" s="232" t="s">
        <v>135</v>
      </c>
      <c r="D25" s="361">
        <v>2</v>
      </c>
      <c r="E25" s="673">
        <v>0</v>
      </c>
      <c r="F25" s="235">
        <f>+D25*E25</f>
        <v>0</v>
      </c>
    </row>
    <row r="26" spans="1:6">
      <c r="B26" s="263"/>
      <c r="D26" s="362"/>
      <c r="E26" s="672"/>
    </row>
    <row r="27" spans="1:6" ht="63.75">
      <c r="A27" s="270" t="s">
        <v>957</v>
      </c>
      <c r="B27" s="254" t="s">
        <v>1331</v>
      </c>
      <c r="C27" s="248"/>
      <c r="D27" s="357"/>
      <c r="E27" s="670"/>
      <c r="F27" s="249"/>
    </row>
    <row r="28" spans="1:6">
      <c r="A28" s="250"/>
      <c r="B28" s="254" t="s">
        <v>962</v>
      </c>
      <c r="C28" s="248" t="s">
        <v>963</v>
      </c>
      <c r="D28" s="357">
        <v>105</v>
      </c>
      <c r="E28" s="671">
        <v>0</v>
      </c>
      <c r="F28" s="249">
        <f>+D28*E28</f>
        <v>0</v>
      </c>
    </row>
    <row r="29" spans="1:6">
      <c r="A29" s="250"/>
      <c r="B29" s="254"/>
      <c r="C29" s="248"/>
      <c r="D29" s="357"/>
      <c r="E29" s="670"/>
      <c r="F29" s="249"/>
    </row>
    <row r="30" spans="1:6" ht="25.5">
      <c r="A30" s="270" t="s">
        <v>957</v>
      </c>
      <c r="B30" s="254" t="s">
        <v>1332</v>
      </c>
      <c r="C30" s="248"/>
      <c r="D30" s="357"/>
      <c r="E30" s="670"/>
      <c r="F30" s="249"/>
    </row>
    <row r="31" spans="1:6">
      <c r="A31" s="250"/>
      <c r="B31" s="254" t="s">
        <v>962</v>
      </c>
      <c r="C31" s="248" t="s">
        <v>963</v>
      </c>
      <c r="D31" s="357">
        <v>105</v>
      </c>
      <c r="E31" s="671">
        <v>0</v>
      </c>
      <c r="F31" s="249">
        <f>+D31*E31</f>
        <v>0</v>
      </c>
    </row>
    <row r="32" spans="1:6">
      <c r="A32" s="250"/>
      <c r="B32" s="254"/>
      <c r="C32" s="248"/>
      <c r="D32" s="357"/>
      <c r="E32" s="670"/>
      <c r="F32" s="249"/>
    </row>
    <row r="33" spans="1:6" ht="25.5">
      <c r="A33" s="270" t="s">
        <v>957</v>
      </c>
      <c r="B33" s="254" t="s">
        <v>1333</v>
      </c>
      <c r="C33" s="248"/>
      <c r="D33" s="357"/>
      <c r="E33" s="670"/>
      <c r="F33" s="249"/>
    </row>
    <row r="34" spans="1:6">
      <c r="A34" s="250"/>
      <c r="B34" s="254" t="s">
        <v>962</v>
      </c>
      <c r="C34" s="248" t="s">
        <v>963</v>
      </c>
      <c r="D34" s="357">
        <f>D28</f>
        <v>105</v>
      </c>
      <c r="E34" s="671">
        <v>0</v>
      </c>
      <c r="F34" s="249">
        <f>+D34*E34</f>
        <v>0</v>
      </c>
    </row>
    <row r="35" spans="1:6">
      <c r="A35" s="250"/>
      <c r="B35" s="254"/>
      <c r="C35" s="248"/>
      <c r="D35" s="357"/>
      <c r="E35" s="670"/>
      <c r="F35" s="249"/>
    </row>
    <row r="36" spans="1:6" ht="51">
      <c r="A36" s="270" t="s">
        <v>957</v>
      </c>
      <c r="B36" s="254" t="s">
        <v>1334</v>
      </c>
      <c r="C36" s="248"/>
      <c r="D36" s="357"/>
      <c r="E36" s="670"/>
      <c r="F36" s="249"/>
    </row>
    <row r="37" spans="1:6">
      <c r="A37" s="250"/>
      <c r="B37" s="254" t="s">
        <v>962</v>
      </c>
      <c r="C37" s="248" t="s">
        <v>963</v>
      </c>
      <c r="D37" s="357">
        <f>D16</f>
        <v>102</v>
      </c>
      <c r="E37" s="671">
        <v>0</v>
      </c>
      <c r="F37" s="249">
        <f>+D37*E37</f>
        <v>0</v>
      </c>
    </row>
    <row r="38" spans="1:6">
      <c r="A38" s="250"/>
      <c r="B38" s="254"/>
      <c r="C38" s="248"/>
      <c r="D38" s="357"/>
      <c r="E38" s="670"/>
      <c r="F38" s="249"/>
    </row>
    <row r="39" spans="1:6" ht="25.5">
      <c r="A39" s="270" t="s">
        <v>957</v>
      </c>
      <c r="B39" s="254" t="s">
        <v>1335</v>
      </c>
      <c r="C39" s="248"/>
      <c r="D39" s="357"/>
      <c r="E39" s="670"/>
      <c r="F39" s="249"/>
    </row>
    <row r="40" spans="1:6">
      <c r="A40" s="250"/>
      <c r="B40" s="254" t="s">
        <v>966</v>
      </c>
      <c r="C40" s="248" t="s">
        <v>128</v>
      </c>
      <c r="D40" s="357">
        <v>2</v>
      </c>
      <c r="E40" s="671">
        <v>0</v>
      </c>
      <c r="F40" s="249">
        <f>+D40*E40</f>
        <v>0</v>
      </c>
    </row>
    <row r="41" spans="1:6">
      <c r="A41" s="250"/>
      <c r="B41" s="254"/>
      <c r="C41" s="248"/>
      <c r="D41" s="357"/>
      <c r="E41" s="670"/>
      <c r="F41" s="249"/>
    </row>
    <row r="42" spans="1:6" ht="69.75" customHeight="1">
      <c r="A42" s="270" t="s">
        <v>957</v>
      </c>
      <c r="B42" s="363" t="s">
        <v>1336</v>
      </c>
      <c r="C42" s="248"/>
      <c r="D42" s="357"/>
      <c r="E42" s="670"/>
      <c r="F42" s="249"/>
    </row>
    <row r="43" spans="1:6">
      <c r="A43" s="250"/>
      <c r="B43" s="254" t="s">
        <v>958</v>
      </c>
      <c r="C43" s="248" t="s">
        <v>135</v>
      </c>
      <c r="D43" s="357">
        <v>2</v>
      </c>
      <c r="E43" s="671">
        <v>0</v>
      </c>
      <c r="F43" s="249">
        <f>+D43*E43</f>
        <v>0</v>
      </c>
    </row>
    <row r="44" spans="1:6">
      <c r="A44" s="250"/>
      <c r="B44" s="254"/>
      <c r="C44" s="248"/>
      <c r="D44" s="357"/>
      <c r="E44" s="670"/>
      <c r="F44" s="249"/>
    </row>
    <row r="45" spans="1:6">
      <c r="A45" s="252" t="s">
        <v>1337</v>
      </c>
      <c r="B45" s="364" t="s">
        <v>1338</v>
      </c>
      <c r="C45" s="248"/>
      <c r="D45" s="357"/>
      <c r="E45" s="670"/>
      <c r="F45" s="249"/>
    </row>
    <row r="46" spans="1:6">
      <c r="A46" s="250"/>
      <c r="B46" s="364"/>
      <c r="C46" s="248"/>
      <c r="D46" s="357"/>
      <c r="E46" s="670"/>
      <c r="F46" s="249"/>
    </row>
    <row r="47" spans="1:6" ht="63.75">
      <c r="A47" s="246" t="s">
        <v>957</v>
      </c>
      <c r="B47" s="254" t="s">
        <v>1339</v>
      </c>
      <c r="D47" s="361"/>
      <c r="E47" s="672"/>
    </row>
    <row r="48" spans="1:6">
      <c r="B48" s="244" t="s">
        <v>958</v>
      </c>
      <c r="C48" s="232" t="s">
        <v>135</v>
      </c>
      <c r="D48" s="361">
        <v>2</v>
      </c>
      <c r="E48" s="673">
        <v>0</v>
      </c>
      <c r="F48" s="235">
        <f>+D48*E48</f>
        <v>0</v>
      </c>
    </row>
    <row r="49" spans="1:6">
      <c r="D49" s="361"/>
      <c r="E49" s="672"/>
      <c r="F49" s="249"/>
    </row>
    <row r="50" spans="1:6" ht="25.5">
      <c r="A50" s="246" t="s">
        <v>957</v>
      </c>
      <c r="B50" s="254" t="s">
        <v>1340</v>
      </c>
      <c r="C50" s="248"/>
      <c r="D50" s="357"/>
      <c r="E50" s="670"/>
      <c r="F50" s="249"/>
    </row>
    <row r="51" spans="1:6">
      <c r="A51" s="250"/>
      <c r="B51" s="247" t="s">
        <v>983</v>
      </c>
      <c r="C51" s="248" t="s">
        <v>135</v>
      </c>
      <c r="D51" s="357">
        <f>D48</f>
        <v>2</v>
      </c>
      <c r="E51" s="671">
        <v>0</v>
      </c>
      <c r="F51" s="249">
        <f>+D51*E51</f>
        <v>0</v>
      </c>
    </row>
    <row r="52" spans="1:6">
      <c r="A52" s="250"/>
      <c r="B52" s="254"/>
      <c r="C52" s="248"/>
      <c r="D52" s="357"/>
      <c r="E52" s="670"/>
      <c r="F52" s="249"/>
    </row>
    <row r="53" spans="1:6" ht="38.25">
      <c r="A53" s="246" t="s">
        <v>957</v>
      </c>
      <c r="B53" s="254" t="s">
        <v>1341</v>
      </c>
      <c r="C53" s="248"/>
      <c r="D53" s="357"/>
      <c r="E53" s="670"/>
      <c r="F53" s="249"/>
    </row>
    <row r="54" spans="1:6">
      <c r="A54" s="250"/>
      <c r="B54" s="247" t="s">
        <v>958</v>
      </c>
      <c r="C54" s="248" t="s">
        <v>135</v>
      </c>
      <c r="D54" s="357">
        <f>D51</f>
        <v>2</v>
      </c>
      <c r="E54" s="671">
        <v>0</v>
      </c>
      <c r="F54" s="249">
        <f>+D54*E54</f>
        <v>0</v>
      </c>
    </row>
    <row r="55" spans="1:6">
      <c r="A55" s="250"/>
      <c r="B55" s="254"/>
      <c r="C55" s="248"/>
      <c r="D55" s="357"/>
      <c r="E55" s="670"/>
      <c r="F55" s="249"/>
    </row>
    <row r="56" spans="1:6" ht="114.75">
      <c r="A56" s="246" t="s">
        <v>957</v>
      </c>
      <c r="B56" s="365" t="s">
        <v>1342</v>
      </c>
      <c r="C56" s="248"/>
      <c r="D56" s="357"/>
      <c r="E56" s="670"/>
      <c r="F56" s="249"/>
    </row>
    <row r="57" spans="1:6">
      <c r="A57" s="250"/>
      <c r="B57" s="254" t="s">
        <v>966</v>
      </c>
      <c r="C57" s="248" t="s">
        <v>128</v>
      </c>
      <c r="D57" s="357">
        <v>4</v>
      </c>
      <c r="E57" s="671">
        <v>0</v>
      </c>
      <c r="F57" s="249">
        <f>+D57*E57</f>
        <v>0</v>
      </c>
    </row>
    <row r="58" spans="1:6">
      <c r="A58" s="250"/>
      <c r="B58" s="254"/>
      <c r="C58" s="248"/>
      <c r="D58" s="357"/>
      <c r="E58" s="670"/>
      <c r="F58" s="249"/>
    </row>
    <row r="59" spans="1:6" ht="39" customHeight="1">
      <c r="A59" s="246" t="s">
        <v>957</v>
      </c>
      <c r="B59" s="244" t="s">
        <v>1343</v>
      </c>
      <c r="D59" s="361"/>
      <c r="E59" s="672"/>
    </row>
    <row r="60" spans="1:6">
      <c r="B60" s="244" t="s">
        <v>962</v>
      </c>
      <c r="C60" s="232" t="s">
        <v>963</v>
      </c>
      <c r="D60" s="361">
        <v>115</v>
      </c>
      <c r="E60" s="673">
        <v>0</v>
      </c>
      <c r="F60" s="249">
        <f>+D60*E60</f>
        <v>0</v>
      </c>
    </row>
    <row r="61" spans="1:6">
      <c r="D61" s="361"/>
      <c r="E61" s="670"/>
      <c r="F61" s="249"/>
    </row>
    <row r="62" spans="1:6" ht="38.25">
      <c r="A62" s="246" t="s">
        <v>957</v>
      </c>
      <c r="B62" s="254" t="s">
        <v>1344</v>
      </c>
      <c r="C62" s="248"/>
      <c r="D62" s="357"/>
      <c r="E62" s="670"/>
      <c r="F62" s="249"/>
    </row>
    <row r="63" spans="1:6" s="262" customFormat="1">
      <c r="A63" s="250"/>
      <c r="B63" s="247" t="s">
        <v>958</v>
      </c>
      <c r="C63" s="248" t="s">
        <v>135</v>
      </c>
      <c r="D63" s="357">
        <v>4</v>
      </c>
      <c r="E63" s="671">
        <v>0</v>
      </c>
      <c r="F63" s="249">
        <f>+D63*E63</f>
        <v>0</v>
      </c>
    </row>
    <row r="64" spans="1:6" s="262" customFormat="1">
      <c r="A64" s="250"/>
      <c r="B64" s="247"/>
      <c r="C64" s="248"/>
      <c r="D64" s="357"/>
      <c r="E64" s="671"/>
      <c r="F64" s="249"/>
    </row>
    <row r="65" spans="1:7" s="262" customFormat="1" ht="38.25">
      <c r="A65" s="255" t="s">
        <v>957</v>
      </c>
      <c r="B65" s="256" t="s">
        <v>1345</v>
      </c>
      <c r="C65" s="257"/>
      <c r="D65" s="258"/>
      <c r="E65" s="669"/>
      <c r="F65" s="261"/>
    </row>
    <row r="66" spans="1:7" s="262" customFormat="1">
      <c r="A66" s="255"/>
      <c r="B66" s="256" t="s">
        <v>998</v>
      </c>
      <c r="C66" s="257" t="s">
        <v>375</v>
      </c>
      <c r="D66" s="258">
        <v>1</v>
      </c>
      <c r="E66" s="669">
        <v>0</v>
      </c>
      <c r="F66" s="261">
        <f>D66*E66</f>
        <v>0</v>
      </c>
    </row>
    <row r="67" spans="1:7" s="262" customFormat="1">
      <c r="A67" s="255"/>
      <c r="B67" s="256"/>
      <c r="C67" s="257"/>
      <c r="D67" s="258"/>
      <c r="E67" s="669"/>
      <c r="F67" s="261"/>
    </row>
    <row r="68" spans="1:7" ht="38.25">
      <c r="A68" s="255" t="s">
        <v>957</v>
      </c>
      <c r="B68" s="256" t="s">
        <v>1346</v>
      </c>
      <c r="C68" s="257"/>
      <c r="D68" s="258"/>
      <c r="E68" s="669"/>
      <c r="F68" s="261"/>
    </row>
    <row r="69" spans="1:7" s="280" customFormat="1">
      <c r="A69" s="255"/>
      <c r="B69" s="256" t="s">
        <v>958</v>
      </c>
      <c r="C69" s="257" t="s">
        <v>135</v>
      </c>
      <c r="D69" s="258">
        <v>1</v>
      </c>
      <c r="E69" s="669">
        <v>0</v>
      </c>
      <c r="F69" s="261">
        <f>D69*E69</f>
        <v>0</v>
      </c>
    </row>
    <row r="70" spans="1:7">
      <c r="A70" s="250"/>
      <c r="B70" s="254"/>
      <c r="C70" s="248"/>
      <c r="D70" s="357"/>
      <c r="E70" s="670"/>
      <c r="F70" s="249"/>
    </row>
    <row r="71" spans="1:7">
      <c r="A71" s="252" t="s">
        <v>1347</v>
      </c>
      <c r="B71" s="266" t="s">
        <v>975</v>
      </c>
      <c r="C71" s="267"/>
      <c r="D71" s="359"/>
      <c r="E71" s="674"/>
      <c r="F71" s="271"/>
    </row>
    <row r="72" spans="1:7">
      <c r="A72" s="250"/>
      <c r="B72" s="254"/>
      <c r="C72" s="248"/>
      <c r="D72" s="357"/>
      <c r="E72" s="670"/>
      <c r="F72" s="249"/>
    </row>
    <row r="73" spans="1:7" ht="25.5">
      <c r="A73" s="250" t="s">
        <v>957</v>
      </c>
      <c r="B73" s="254" t="s">
        <v>1348</v>
      </c>
      <c r="C73" s="248"/>
      <c r="D73" s="357"/>
      <c r="E73" s="670"/>
      <c r="F73" s="249"/>
    </row>
    <row r="74" spans="1:7" s="251" customFormat="1">
      <c r="A74" s="250"/>
      <c r="B74" s="254" t="s">
        <v>976</v>
      </c>
      <c r="C74" s="248" t="s">
        <v>147</v>
      </c>
      <c r="D74" s="357">
        <v>2</v>
      </c>
      <c r="E74" s="671">
        <v>0</v>
      </c>
      <c r="F74" s="249">
        <f>+D74*E74</f>
        <v>0</v>
      </c>
    </row>
    <row r="75" spans="1:7">
      <c r="A75" s="250"/>
      <c r="B75" s="254"/>
      <c r="C75" s="248"/>
      <c r="D75" s="357"/>
      <c r="E75" s="670"/>
      <c r="F75" s="249"/>
    </row>
    <row r="76" spans="1:7" ht="25.5">
      <c r="A76" s="264" t="s">
        <v>957</v>
      </c>
      <c r="B76" s="254" t="s">
        <v>977</v>
      </c>
      <c r="C76" s="248"/>
      <c r="D76" s="357"/>
      <c r="E76" s="670"/>
      <c r="F76" s="249"/>
    </row>
    <row r="77" spans="1:7" s="367" customFormat="1" ht="15">
      <c r="A77" s="250"/>
      <c r="B77" s="254" t="s">
        <v>958</v>
      </c>
      <c r="C77" s="248" t="s">
        <v>135</v>
      </c>
      <c r="D77" s="357">
        <v>1</v>
      </c>
      <c r="E77" s="671">
        <v>0</v>
      </c>
      <c r="F77" s="249">
        <f>+D77*E77</f>
        <v>0</v>
      </c>
      <c r="G77" s="366"/>
    </row>
    <row r="78" spans="1:7" ht="13.5" thickBot="1">
      <c r="A78" s="250"/>
      <c r="B78" s="254"/>
      <c r="C78" s="248"/>
      <c r="D78" s="234"/>
      <c r="E78" s="670"/>
      <c r="F78" s="249"/>
    </row>
    <row r="79" spans="1:7" ht="17.25" thickBot="1">
      <c r="A79" s="272"/>
      <c r="B79" s="273" t="s">
        <v>978</v>
      </c>
      <c r="C79" s="274"/>
      <c r="D79" s="275"/>
      <c r="E79" s="276"/>
      <c r="F79" s="276">
        <f>+SUM(F4:F78)</f>
        <v>0</v>
      </c>
    </row>
    <row r="80" spans="1:7" ht="13.5" thickTop="1">
      <c r="B80" s="238"/>
      <c r="C80" s="277"/>
      <c r="D80" s="278"/>
      <c r="F80" s="279"/>
    </row>
    <row r="82" spans="6:6">
      <c r="F82" s="233"/>
    </row>
    <row r="83" spans="6:6">
      <c r="F83" s="233"/>
    </row>
    <row r="84" spans="6:6">
      <c r="F84" s="233"/>
    </row>
    <row r="85" spans="6:6">
      <c r="F85" s="233"/>
    </row>
    <row r="86" spans="6:6">
      <c r="F86" s="233"/>
    </row>
    <row r="87" spans="6:6">
      <c r="F87" s="233"/>
    </row>
    <row r="88" spans="6:6">
      <c r="F88" s="233"/>
    </row>
  </sheetData>
  <sheetProtection algorithmName="SHA-512" hashValue="aGokTPf7TJcXzSbXd9/+m74/oMjC8X1lAW3BttmyJtooy5FhQqWqEG+B6/+pXfj3ysH5bzMz5MM+3ExiJG76AA==" saltValue="9toN+LlOH9uJr+h7DYMipA==" spinCount="100000" sheet="1" objects="1" scenarios="1"/>
  <pageMargins left="0.98425196850393704" right="0.78740157480314965" top="0.98425196850393704" bottom="0.98425196850393704" header="0" footer="0"/>
  <pageSetup paperSize="9" scale="82" orientation="portrait" r:id="rId1"/>
  <headerFooter alignWithMargins="0"/>
  <rowBreaks count="1" manualBreakCount="1">
    <brk id="80" max="5" man="1"/>
  </row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65FB4-6DBC-4EFA-889F-11E66D32D640}">
  <sheetPr>
    <tabColor rgb="FF00B0F0"/>
  </sheetPr>
  <dimension ref="A2:F111"/>
  <sheetViews>
    <sheetView view="pageBreakPreview" zoomScaleNormal="100" zoomScaleSheetLayoutView="100" workbookViewId="0">
      <selection activeCell="B7" sqref="B7"/>
    </sheetView>
  </sheetViews>
  <sheetFormatPr defaultRowHeight="15"/>
  <cols>
    <col min="1" max="1" width="5.28515625" style="371" customWidth="1"/>
    <col min="2" max="2" width="45.7109375" style="405" customWidth="1"/>
    <col min="3" max="3" width="6.42578125" style="375" customWidth="1"/>
    <col min="4" max="4" width="11.7109375" style="376" customWidth="1"/>
    <col min="5" max="5" width="13.85546875" style="372" customWidth="1"/>
    <col min="6" max="6" width="13.140625" style="372" customWidth="1"/>
    <col min="7"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384" width="9.140625" style="373"/>
  </cols>
  <sheetData>
    <row r="2" spans="1:6">
      <c r="A2" s="371" t="s">
        <v>2253</v>
      </c>
      <c r="B2" s="829" t="s">
        <v>2254</v>
      </c>
      <c r="C2" s="830"/>
      <c r="D2" s="830"/>
    </row>
    <row r="3" spans="1:6">
      <c r="B3" s="374"/>
    </row>
    <row r="4" spans="1:6">
      <c r="A4" s="377" t="s">
        <v>1317</v>
      </c>
      <c r="B4" s="378" t="s">
        <v>1318</v>
      </c>
      <c r="C4" s="379" t="s">
        <v>1319</v>
      </c>
      <c r="D4" s="380" t="s">
        <v>1320</v>
      </c>
      <c r="E4" s="381" t="s">
        <v>1321</v>
      </c>
      <c r="F4" s="382" t="s">
        <v>1322</v>
      </c>
    </row>
    <row r="5" spans="1:6">
      <c r="A5" s="383"/>
      <c r="B5" s="384"/>
      <c r="E5" s="385"/>
      <c r="F5" s="386"/>
    </row>
    <row r="6" spans="1:6">
      <c r="A6" s="383"/>
      <c r="B6" s="387" t="s">
        <v>1625</v>
      </c>
      <c r="E6" s="385"/>
      <c r="F6" s="386"/>
    </row>
    <row r="7" spans="1:6" ht="150">
      <c r="A7" s="383"/>
      <c r="B7" s="388" t="s">
        <v>1626</v>
      </c>
      <c r="E7" s="883"/>
      <c r="F7" s="676"/>
    </row>
    <row r="8" spans="1:6">
      <c r="A8" s="383"/>
      <c r="B8" s="388"/>
      <c r="E8" s="883"/>
      <c r="F8" s="676"/>
    </row>
    <row r="9" spans="1:6" ht="30">
      <c r="A9" s="389">
        <v>1</v>
      </c>
      <c r="B9" s="390" t="s">
        <v>1627</v>
      </c>
      <c r="C9" s="391" t="s">
        <v>135</v>
      </c>
      <c r="D9" s="392">
        <v>1</v>
      </c>
      <c r="E9" s="884">
        <v>0</v>
      </c>
      <c r="F9" s="677">
        <f>D9*E9</f>
        <v>0</v>
      </c>
    </row>
    <row r="10" spans="1:6" s="397" customFormat="1" ht="8.25">
      <c r="A10" s="393"/>
      <c r="B10" s="394"/>
      <c r="C10" s="395"/>
      <c r="D10" s="396"/>
      <c r="E10" s="885"/>
      <c r="F10" s="679"/>
    </row>
    <row r="11" spans="1:6" ht="45">
      <c r="A11" s="389">
        <v>2</v>
      </c>
      <c r="B11" s="390" t="s">
        <v>1628</v>
      </c>
      <c r="C11" s="391" t="s">
        <v>123</v>
      </c>
      <c r="D11" s="392">
        <v>1</v>
      </c>
      <c r="E11" s="884">
        <v>0</v>
      </c>
      <c r="F11" s="677">
        <f>D11*E11</f>
        <v>0</v>
      </c>
    </row>
    <row r="12" spans="1:6" s="397" customFormat="1" ht="8.25">
      <c r="A12" s="393"/>
      <c r="B12" s="394"/>
      <c r="C12" s="395"/>
      <c r="D12" s="396"/>
      <c r="E12" s="885"/>
      <c r="F12" s="679"/>
    </row>
    <row r="13" spans="1:6">
      <c r="A13" s="389">
        <v>3</v>
      </c>
      <c r="B13" s="390" t="s">
        <v>1629</v>
      </c>
      <c r="C13" s="391" t="s">
        <v>1630</v>
      </c>
      <c r="D13" s="392">
        <v>40</v>
      </c>
      <c r="E13" s="884">
        <v>0</v>
      </c>
      <c r="F13" s="677">
        <f>D13*E13</f>
        <v>0</v>
      </c>
    </row>
    <row r="14" spans="1:6" s="397" customFormat="1" ht="8.25">
      <c r="A14" s="393"/>
      <c r="B14" s="394"/>
      <c r="C14" s="395"/>
      <c r="D14" s="396"/>
      <c r="E14" s="885"/>
      <c r="F14" s="679"/>
    </row>
    <row r="15" spans="1:6" ht="17.25" customHeight="1">
      <c r="A15" s="389">
        <v>4</v>
      </c>
      <c r="B15" s="390" t="s">
        <v>1631</v>
      </c>
      <c r="C15" s="391" t="s">
        <v>135</v>
      </c>
      <c r="D15" s="392">
        <v>1</v>
      </c>
      <c r="E15" s="884">
        <v>0</v>
      </c>
      <c r="F15" s="677">
        <f>D15*E15</f>
        <v>0</v>
      </c>
    </row>
    <row r="16" spans="1:6" s="397" customFormat="1" ht="8.25">
      <c r="A16" s="393"/>
      <c r="B16" s="394"/>
      <c r="C16" s="395"/>
      <c r="D16" s="396"/>
      <c r="E16" s="885"/>
      <c r="F16" s="679"/>
    </row>
    <row r="17" spans="1:6" ht="60">
      <c r="A17" s="389">
        <v>5</v>
      </c>
      <c r="B17" s="390" t="s">
        <v>1632</v>
      </c>
      <c r="C17" s="391" t="s">
        <v>135</v>
      </c>
      <c r="D17" s="392">
        <v>1</v>
      </c>
      <c r="E17" s="884">
        <v>0</v>
      </c>
      <c r="F17" s="677">
        <f>D17*E17</f>
        <v>0</v>
      </c>
    </row>
    <row r="18" spans="1:6" s="397" customFormat="1" ht="8.25">
      <c r="A18" s="393"/>
      <c r="B18" s="394"/>
      <c r="C18" s="395"/>
      <c r="D18" s="396"/>
      <c r="E18" s="885"/>
      <c r="F18" s="679"/>
    </row>
    <row r="19" spans="1:6" ht="90">
      <c r="A19" s="389">
        <v>6</v>
      </c>
      <c r="B19" s="390" t="s">
        <v>1633</v>
      </c>
      <c r="C19" s="391" t="s">
        <v>123</v>
      </c>
      <c r="D19" s="392">
        <v>1.5</v>
      </c>
      <c r="E19" s="884">
        <v>0</v>
      </c>
      <c r="F19" s="677">
        <f>D19*E19</f>
        <v>0</v>
      </c>
    </row>
    <row r="20" spans="1:6" s="397" customFormat="1" ht="8.25">
      <c r="A20" s="393"/>
      <c r="B20" s="394"/>
      <c r="C20" s="395"/>
      <c r="D20" s="396"/>
      <c r="E20" s="885"/>
      <c r="F20" s="679"/>
    </row>
    <row r="21" spans="1:6" ht="75">
      <c r="A21" s="389">
        <v>7</v>
      </c>
      <c r="B21" s="390" t="s">
        <v>1634</v>
      </c>
      <c r="C21" s="391" t="s">
        <v>123</v>
      </c>
      <c r="D21" s="392">
        <v>60</v>
      </c>
      <c r="E21" s="884">
        <v>0</v>
      </c>
      <c r="F21" s="677">
        <f>D21*E21</f>
        <v>0</v>
      </c>
    </row>
    <row r="22" spans="1:6" s="397" customFormat="1" ht="8.25">
      <c r="A22" s="393"/>
      <c r="B22" s="394"/>
      <c r="C22" s="395"/>
      <c r="D22" s="396"/>
      <c r="E22" s="885"/>
      <c r="F22" s="679"/>
    </row>
    <row r="23" spans="1:6" ht="30">
      <c r="A23" s="389">
        <v>8</v>
      </c>
      <c r="B23" s="390" t="s">
        <v>1635</v>
      </c>
      <c r="C23" s="391" t="s">
        <v>113</v>
      </c>
      <c r="D23" s="392">
        <v>50</v>
      </c>
      <c r="E23" s="884">
        <v>0</v>
      </c>
      <c r="F23" s="677">
        <f>D23*E23</f>
        <v>0</v>
      </c>
    </row>
    <row r="24" spans="1:6" s="397" customFormat="1" ht="8.25">
      <c r="A24" s="393"/>
      <c r="B24" s="394"/>
      <c r="C24" s="395"/>
      <c r="D24" s="396"/>
      <c r="E24" s="885"/>
      <c r="F24" s="679"/>
    </row>
    <row r="25" spans="1:6" ht="60">
      <c r="A25" s="389">
        <v>9</v>
      </c>
      <c r="B25" s="390" t="s">
        <v>1636</v>
      </c>
      <c r="C25" s="391" t="s">
        <v>123</v>
      </c>
      <c r="D25" s="392">
        <v>16</v>
      </c>
      <c r="E25" s="884">
        <v>0</v>
      </c>
      <c r="F25" s="677">
        <f>D25*E25</f>
        <v>0</v>
      </c>
    </row>
    <row r="26" spans="1:6" s="397" customFormat="1" ht="8.25">
      <c r="A26" s="393"/>
      <c r="B26" s="394"/>
      <c r="C26" s="395"/>
      <c r="D26" s="396"/>
      <c r="E26" s="885"/>
      <c r="F26" s="679"/>
    </row>
    <row r="27" spans="1:6" ht="30">
      <c r="A27" s="389">
        <v>10</v>
      </c>
      <c r="B27" s="390" t="s">
        <v>1637</v>
      </c>
      <c r="C27" s="391" t="s">
        <v>963</v>
      </c>
      <c r="D27" s="392">
        <v>40</v>
      </c>
      <c r="E27" s="884">
        <v>0</v>
      </c>
      <c r="F27" s="677">
        <f>D27*E27</f>
        <v>0</v>
      </c>
    </row>
    <row r="28" spans="1:6" s="397" customFormat="1" ht="8.25">
      <c r="A28" s="393"/>
      <c r="B28" s="394"/>
      <c r="C28" s="395"/>
      <c r="D28" s="396"/>
      <c r="E28" s="885"/>
      <c r="F28" s="679"/>
    </row>
    <row r="29" spans="1:6" ht="45">
      <c r="A29" s="389">
        <v>11</v>
      </c>
      <c r="B29" s="390" t="s">
        <v>1638</v>
      </c>
      <c r="C29" s="391" t="s">
        <v>963</v>
      </c>
      <c r="D29" s="392">
        <v>40</v>
      </c>
      <c r="E29" s="884">
        <v>0</v>
      </c>
      <c r="F29" s="677">
        <f>D29*E29</f>
        <v>0</v>
      </c>
    </row>
    <row r="30" spans="1:6" s="397" customFormat="1" ht="8.25">
      <c r="A30" s="393"/>
      <c r="B30" s="394"/>
      <c r="C30" s="395"/>
      <c r="D30" s="396"/>
      <c r="E30" s="885"/>
      <c r="F30" s="679"/>
    </row>
    <row r="31" spans="1:6" ht="45">
      <c r="A31" s="389">
        <v>12</v>
      </c>
      <c r="B31" s="390" t="s">
        <v>1639</v>
      </c>
      <c r="C31" s="391" t="s">
        <v>123</v>
      </c>
      <c r="D31" s="392">
        <v>44</v>
      </c>
      <c r="E31" s="884">
        <v>0</v>
      </c>
      <c r="F31" s="677">
        <f>D31*E31</f>
        <v>0</v>
      </c>
    </row>
    <row r="32" spans="1:6" s="397" customFormat="1" ht="8.25">
      <c r="A32" s="393"/>
      <c r="B32" s="394"/>
      <c r="C32" s="395"/>
      <c r="D32" s="396"/>
      <c r="E32" s="885"/>
      <c r="F32" s="679"/>
    </row>
    <row r="33" spans="1:6">
      <c r="A33" s="389">
        <v>13</v>
      </c>
      <c r="B33" s="390" t="s">
        <v>1640</v>
      </c>
      <c r="C33" s="391" t="s">
        <v>123</v>
      </c>
      <c r="D33" s="392">
        <v>16</v>
      </c>
      <c r="E33" s="884">
        <v>0</v>
      </c>
      <c r="F33" s="677">
        <f>D33*E33</f>
        <v>0</v>
      </c>
    </row>
    <row r="34" spans="1:6" s="397" customFormat="1" ht="8.25">
      <c r="A34" s="393"/>
      <c r="B34" s="394"/>
      <c r="C34" s="395"/>
      <c r="D34" s="396"/>
      <c r="E34" s="885"/>
      <c r="F34" s="679"/>
    </row>
    <row r="35" spans="1:6" ht="210">
      <c r="A35" s="389">
        <v>14</v>
      </c>
      <c r="B35" s="390" t="s">
        <v>1641</v>
      </c>
      <c r="C35" s="391" t="s">
        <v>135</v>
      </c>
      <c r="D35" s="392">
        <v>1</v>
      </c>
      <c r="E35" s="884">
        <v>0</v>
      </c>
      <c r="F35" s="677">
        <f>D35*E35</f>
        <v>0</v>
      </c>
    </row>
    <row r="36" spans="1:6" s="397" customFormat="1" ht="8.25">
      <c r="A36" s="393"/>
      <c r="B36" s="394"/>
      <c r="C36" s="395"/>
      <c r="D36" s="396"/>
      <c r="E36" s="885"/>
      <c r="F36" s="679"/>
    </row>
    <row r="37" spans="1:6" ht="60">
      <c r="A37" s="389">
        <v>15</v>
      </c>
      <c r="B37" s="390" t="s">
        <v>1642</v>
      </c>
      <c r="C37" s="391" t="s">
        <v>135</v>
      </c>
      <c r="D37" s="392">
        <v>2</v>
      </c>
      <c r="E37" s="884">
        <v>0</v>
      </c>
      <c r="F37" s="677">
        <f>D37*E37</f>
        <v>0</v>
      </c>
    </row>
    <row r="38" spans="1:6" s="397" customFormat="1" ht="8.25">
      <c r="A38" s="393"/>
      <c r="B38" s="394"/>
      <c r="C38" s="395"/>
      <c r="D38" s="396"/>
      <c r="E38" s="885"/>
      <c r="F38" s="679"/>
    </row>
    <row r="39" spans="1:6" ht="30">
      <c r="A39" s="389">
        <v>16</v>
      </c>
      <c r="B39" s="390" t="s">
        <v>1643</v>
      </c>
      <c r="C39" s="391" t="s">
        <v>113</v>
      </c>
      <c r="D39" s="392">
        <v>17</v>
      </c>
      <c r="E39" s="884">
        <v>0</v>
      </c>
      <c r="F39" s="677">
        <f>D39*E39</f>
        <v>0</v>
      </c>
    </row>
    <row r="40" spans="1:6" s="397" customFormat="1" ht="8.25">
      <c r="A40" s="393"/>
      <c r="B40" s="394"/>
      <c r="C40" s="395"/>
      <c r="D40" s="396"/>
      <c r="E40" s="885"/>
      <c r="F40" s="679"/>
    </row>
    <row r="41" spans="1:6" ht="30">
      <c r="A41" s="389">
        <v>17</v>
      </c>
      <c r="B41" s="390" t="s">
        <v>1644</v>
      </c>
      <c r="C41" s="391" t="s">
        <v>113</v>
      </c>
      <c r="D41" s="392">
        <v>17</v>
      </c>
      <c r="E41" s="884">
        <v>0</v>
      </c>
      <c r="F41" s="677">
        <f>D41*E41</f>
        <v>0</v>
      </c>
    </row>
    <row r="42" spans="1:6" s="397" customFormat="1" ht="8.25">
      <c r="A42" s="393"/>
      <c r="B42" s="394"/>
      <c r="C42" s="395"/>
      <c r="D42" s="396"/>
      <c r="E42" s="885"/>
      <c r="F42" s="679"/>
    </row>
    <row r="43" spans="1:6" ht="75">
      <c r="A43" s="389">
        <v>18</v>
      </c>
      <c r="B43" s="390" t="s">
        <v>1645</v>
      </c>
      <c r="C43" s="391"/>
      <c r="D43" s="392"/>
      <c r="E43" s="884"/>
      <c r="F43" s="677"/>
    </row>
    <row r="44" spans="1:6">
      <c r="A44" s="389"/>
      <c r="B44" s="398" t="s">
        <v>1646</v>
      </c>
      <c r="C44" s="391" t="s">
        <v>375</v>
      </c>
      <c r="D44" s="392">
        <v>1</v>
      </c>
      <c r="E44" s="884">
        <v>0</v>
      </c>
      <c r="F44" s="677">
        <f t="shared" ref="F44:F51" si="0">D44*E44</f>
        <v>0</v>
      </c>
    </row>
    <row r="45" spans="1:6">
      <c r="A45" s="389"/>
      <c r="B45" s="398" t="s">
        <v>1647</v>
      </c>
      <c r="C45" s="391" t="s">
        <v>375</v>
      </c>
      <c r="D45" s="392">
        <v>2</v>
      </c>
      <c r="E45" s="884">
        <v>0</v>
      </c>
      <c r="F45" s="677">
        <f t="shared" si="0"/>
        <v>0</v>
      </c>
    </row>
    <row r="46" spans="1:6">
      <c r="A46" s="389"/>
      <c r="B46" s="398" t="s">
        <v>1648</v>
      </c>
      <c r="C46" s="391" t="s">
        <v>375</v>
      </c>
      <c r="D46" s="392">
        <v>1</v>
      </c>
      <c r="E46" s="884">
        <v>0</v>
      </c>
      <c r="F46" s="677">
        <f t="shared" si="0"/>
        <v>0</v>
      </c>
    </row>
    <row r="47" spans="1:6">
      <c r="A47" s="389"/>
      <c r="B47" s="398" t="s">
        <v>1649</v>
      </c>
      <c r="C47" s="391" t="s">
        <v>375</v>
      </c>
      <c r="D47" s="392">
        <v>2</v>
      </c>
      <c r="E47" s="884">
        <v>0</v>
      </c>
      <c r="F47" s="677">
        <f t="shared" si="0"/>
        <v>0</v>
      </c>
    </row>
    <row r="48" spans="1:6">
      <c r="A48" s="389"/>
      <c r="B48" s="398" t="s">
        <v>1650</v>
      </c>
      <c r="C48" s="391" t="s">
        <v>375</v>
      </c>
      <c r="D48" s="392">
        <v>1</v>
      </c>
      <c r="E48" s="884">
        <v>0</v>
      </c>
      <c r="F48" s="677">
        <f t="shared" si="0"/>
        <v>0</v>
      </c>
    </row>
    <row r="49" spans="1:6">
      <c r="A49" s="389"/>
      <c r="B49" s="398" t="s">
        <v>1651</v>
      </c>
      <c r="C49" s="391" t="s">
        <v>375</v>
      </c>
      <c r="D49" s="392">
        <v>1</v>
      </c>
      <c r="E49" s="884">
        <v>0</v>
      </c>
      <c r="F49" s="677">
        <f t="shared" si="0"/>
        <v>0</v>
      </c>
    </row>
    <row r="50" spans="1:6">
      <c r="A50" s="389"/>
      <c r="B50" s="398" t="s">
        <v>1652</v>
      </c>
      <c r="C50" s="391" t="s">
        <v>375</v>
      </c>
      <c r="D50" s="392">
        <v>1</v>
      </c>
      <c r="E50" s="884">
        <v>0</v>
      </c>
      <c r="F50" s="677">
        <f t="shared" si="0"/>
        <v>0</v>
      </c>
    </row>
    <row r="51" spans="1:6">
      <c r="A51" s="389"/>
      <c r="B51" s="398" t="s">
        <v>1653</v>
      </c>
      <c r="C51" s="391" t="s">
        <v>375</v>
      </c>
      <c r="D51" s="392">
        <v>1</v>
      </c>
      <c r="E51" s="884">
        <v>0</v>
      </c>
      <c r="F51" s="677">
        <f t="shared" si="0"/>
        <v>0</v>
      </c>
    </row>
    <row r="52" spans="1:6" s="397" customFormat="1" ht="8.25">
      <c r="A52" s="393"/>
      <c r="B52" s="394"/>
      <c r="C52" s="395"/>
      <c r="D52" s="396"/>
      <c r="E52" s="885"/>
      <c r="F52" s="679"/>
    </row>
    <row r="53" spans="1:6">
      <c r="A53" s="389">
        <v>19</v>
      </c>
      <c r="B53" s="398" t="s">
        <v>1654</v>
      </c>
      <c r="C53" s="391" t="s">
        <v>375</v>
      </c>
      <c r="D53" s="392">
        <v>2</v>
      </c>
      <c r="E53" s="884">
        <v>0</v>
      </c>
      <c r="F53" s="677">
        <f>D53*E53</f>
        <v>0</v>
      </c>
    </row>
    <row r="54" spans="1:6" s="397" customFormat="1" ht="8.25">
      <c r="A54" s="393"/>
      <c r="B54" s="394"/>
      <c r="C54" s="395"/>
      <c r="D54" s="396"/>
      <c r="E54" s="885"/>
      <c r="F54" s="679"/>
    </row>
    <row r="55" spans="1:6" ht="45">
      <c r="A55" s="389">
        <v>20</v>
      </c>
      <c r="B55" s="398" t="s">
        <v>1655</v>
      </c>
      <c r="C55" s="391" t="s">
        <v>135</v>
      </c>
      <c r="D55" s="392">
        <v>1</v>
      </c>
      <c r="E55" s="884">
        <v>0</v>
      </c>
      <c r="F55" s="677">
        <f>D55*E55</f>
        <v>0</v>
      </c>
    </row>
    <row r="56" spans="1:6" s="397" customFormat="1" ht="8.25">
      <c r="A56" s="393"/>
      <c r="B56" s="394"/>
      <c r="C56" s="395"/>
      <c r="D56" s="396"/>
      <c r="E56" s="885"/>
      <c r="F56" s="679"/>
    </row>
    <row r="57" spans="1:6" ht="92.25" customHeight="1">
      <c r="A57" s="389">
        <v>21</v>
      </c>
      <c r="B57" s="398" t="s">
        <v>1656</v>
      </c>
      <c r="C57" s="391" t="s">
        <v>135</v>
      </c>
      <c r="D57" s="392">
        <v>1</v>
      </c>
      <c r="E57" s="884">
        <v>0</v>
      </c>
      <c r="F57" s="677">
        <f>D57*E57</f>
        <v>0</v>
      </c>
    </row>
    <row r="58" spans="1:6" s="397" customFormat="1" ht="8.25">
      <c r="A58" s="393"/>
      <c r="B58" s="394"/>
      <c r="C58" s="395"/>
      <c r="D58" s="396"/>
      <c r="E58" s="885"/>
      <c r="F58" s="679"/>
    </row>
    <row r="59" spans="1:6" ht="45">
      <c r="A59" s="389">
        <v>22</v>
      </c>
      <c r="B59" s="398" t="s">
        <v>1657</v>
      </c>
      <c r="C59" s="391" t="s">
        <v>135</v>
      </c>
      <c r="D59" s="392">
        <v>1</v>
      </c>
      <c r="E59" s="884">
        <v>0</v>
      </c>
      <c r="F59" s="677">
        <f>D59*E59</f>
        <v>0</v>
      </c>
    </row>
    <row r="60" spans="1:6" s="397" customFormat="1" ht="8.25">
      <c r="A60" s="393"/>
      <c r="B60" s="394"/>
      <c r="C60" s="395"/>
      <c r="D60" s="396"/>
      <c r="E60" s="885"/>
      <c r="F60" s="679"/>
    </row>
    <row r="61" spans="1:6" ht="30">
      <c r="A61" s="389">
        <v>23</v>
      </c>
      <c r="B61" s="398" t="s">
        <v>1658</v>
      </c>
      <c r="C61" s="391" t="s">
        <v>147</v>
      </c>
      <c r="D61" s="392">
        <v>5</v>
      </c>
      <c r="E61" s="884">
        <v>0</v>
      </c>
      <c r="F61" s="677">
        <f>D61*E61</f>
        <v>0</v>
      </c>
    </row>
    <row r="62" spans="1:6" s="397" customFormat="1" ht="8.25">
      <c r="A62" s="393"/>
      <c r="B62" s="394"/>
      <c r="C62" s="395"/>
      <c r="D62" s="396"/>
      <c r="E62" s="885"/>
      <c r="F62" s="679"/>
    </row>
    <row r="63" spans="1:6" ht="30">
      <c r="A63" s="389">
        <v>24</v>
      </c>
      <c r="B63" s="390" t="s">
        <v>1659</v>
      </c>
      <c r="C63" s="391" t="s">
        <v>963</v>
      </c>
      <c r="D63" s="392">
        <v>40</v>
      </c>
      <c r="E63" s="884">
        <v>0</v>
      </c>
      <c r="F63" s="677">
        <f>D63*E63</f>
        <v>0</v>
      </c>
    </row>
    <row r="64" spans="1:6" s="397" customFormat="1" ht="8.25">
      <c r="A64" s="393"/>
      <c r="B64" s="394"/>
      <c r="C64" s="395"/>
      <c r="D64" s="396"/>
      <c r="E64" s="885"/>
      <c r="F64" s="679"/>
    </row>
    <row r="65" spans="1:6" ht="150">
      <c r="A65" s="389">
        <v>25</v>
      </c>
      <c r="B65" s="390" t="s">
        <v>1660</v>
      </c>
      <c r="C65" s="391" t="s">
        <v>135</v>
      </c>
      <c r="D65" s="392">
        <v>1</v>
      </c>
      <c r="E65" s="884">
        <v>0</v>
      </c>
      <c r="F65" s="677">
        <f>D65*E65</f>
        <v>0</v>
      </c>
    </row>
    <row r="66" spans="1:6" s="397" customFormat="1" ht="8.25">
      <c r="A66" s="393"/>
      <c r="B66" s="394"/>
      <c r="C66" s="395"/>
      <c r="D66" s="396"/>
      <c r="E66" s="885"/>
      <c r="F66" s="679"/>
    </row>
    <row r="67" spans="1:6" ht="60">
      <c r="A67" s="389">
        <v>26</v>
      </c>
      <c r="B67" s="390" t="s">
        <v>1661</v>
      </c>
      <c r="C67" s="391" t="s">
        <v>135</v>
      </c>
      <c r="D67" s="392">
        <v>4</v>
      </c>
      <c r="E67" s="884">
        <v>0</v>
      </c>
      <c r="F67" s="677">
        <f>D67*E67</f>
        <v>0</v>
      </c>
    </row>
    <row r="68" spans="1:6" s="397" customFormat="1" ht="8.25">
      <c r="A68" s="393"/>
      <c r="B68" s="394"/>
      <c r="C68" s="395"/>
      <c r="D68" s="396"/>
      <c r="E68" s="885"/>
      <c r="F68" s="679"/>
    </row>
    <row r="69" spans="1:6" ht="105">
      <c r="A69" s="389">
        <v>27</v>
      </c>
      <c r="B69" s="390" t="s">
        <v>1662</v>
      </c>
      <c r="C69" s="391" t="s">
        <v>135</v>
      </c>
      <c r="D69" s="392">
        <v>1</v>
      </c>
      <c r="E69" s="884">
        <v>0</v>
      </c>
      <c r="F69" s="677">
        <f>D69*E69</f>
        <v>0</v>
      </c>
    </row>
    <row r="70" spans="1:6" s="397" customFormat="1" ht="8.25">
      <c r="A70" s="393"/>
      <c r="B70" s="394"/>
      <c r="C70" s="395"/>
      <c r="D70" s="396"/>
      <c r="E70" s="885"/>
      <c r="F70" s="679"/>
    </row>
    <row r="71" spans="1:6" ht="90">
      <c r="A71" s="389">
        <v>28</v>
      </c>
      <c r="B71" s="390" t="s">
        <v>1663</v>
      </c>
      <c r="C71" s="391" t="s">
        <v>135</v>
      </c>
      <c r="D71" s="392">
        <v>1</v>
      </c>
      <c r="E71" s="884">
        <v>0</v>
      </c>
      <c r="F71" s="677">
        <f>D71*E71</f>
        <v>0</v>
      </c>
    </row>
    <row r="72" spans="1:6" s="397" customFormat="1" ht="8.25">
      <c r="A72" s="393"/>
      <c r="B72" s="394"/>
      <c r="C72" s="395"/>
      <c r="D72" s="396"/>
      <c r="E72" s="885"/>
      <c r="F72" s="679"/>
    </row>
    <row r="73" spans="1:6" ht="30">
      <c r="A73" s="389">
        <v>29</v>
      </c>
      <c r="B73" s="390" t="s">
        <v>1664</v>
      </c>
      <c r="C73" s="391" t="s">
        <v>135</v>
      </c>
      <c r="D73" s="392">
        <v>2</v>
      </c>
      <c r="E73" s="884">
        <v>0</v>
      </c>
      <c r="F73" s="677">
        <f>D73*E73</f>
        <v>0</v>
      </c>
    </row>
    <row r="74" spans="1:6" s="397" customFormat="1" ht="8.25">
      <c r="A74" s="393"/>
      <c r="B74" s="394"/>
      <c r="C74" s="395"/>
      <c r="D74" s="396"/>
      <c r="E74" s="885"/>
      <c r="F74" s="679"/>
    </row>
    <row r="75" spans="1:6" ht="60">
      <c r="A75" s="389">
        <v>30</v>
      </c>
      <c r="B75" s="390" t="s">
        <v>1665</v>
      </c>
      <c r="C75" s="391" t="s">
        <v>135</v>
      </c>
      <c r="D75" s="392">
        <v>1</v>
      </c>
      <c r="E75" s="884">
        <v>0</v>
      </c>
      <c r="F75" s="677">
        <f>D75*E75</f>
        <v>0</v>
      </c>
    </row>
    <row r="76" spans="1:6" s="397" customFormat="1" ht="8.25">
      <c r="A76" s="393"/>
      <c r="B76" s="394"/>
      <c r="C76" s="395"/>
      <c r="D76" s="396"/>
      <c r="E76" s="885"/>
      <c r="F76" s="679"/>
    </row>
    <row r="77" spans="1:6" ht="45">
      <c r="A77" s="389">
        <v>31</v>
      </c>
      <c r="B77" s="390" t="s">
        <v>1666</v>
      </c>
      <c r="C77" s="391" t="s">
        <v>135</v>
      </c>
      <c r="D77" s="392">
        <v>1</v>
      </c>
      <c r="E77" s="884">
        <v>0</v>
      </c>
      <c r="F77" s="677">
        <f>D77*E77</f>
        <v>0</v>
      </c>
    </row>
    <row r="78" spans="1:6" s="397" customFormat="1" ht="8.25">
      <c r="A78" s="393"/>
      <c r="B78" s="394"/>
      <c r="C78" s="395"/>
      <c r="D78" s="396"/>
      <c r="E78" s="885"/>
      <c r="F78" s="679"/>
    </row>
    <row r="79" spans="1:6" ht="75">
      <c r="A79" s="389">
        <v>32</v>
      </c>
      <c r="B79" s="390" t="s">
        <v>1645</v>
      </c>
      <c r="C79" s="391"/>
      <c r="D79" s="392"/>
      <c r="E79" s="884"/>
      <c r="F79" s="677"/>
    </row>
    <row r="80" spans="1:6">
      <c r="A80" s="389"/>
      <c r="B80" s="390" t="s">
        <v>1667</v>
      </c>
      <c r="C80" s="391" t="s">
        <v>375</v>
      </c>
      <c r="D80" s="392">
        <v>1</v>
      </c>
      <c r="E80" s="884">
        <v>0</v>
      </c>
      <c r="F80" s="677">
        <f>E80*D80</f>
        <v>0</v>
      </c>
    </row>
    <row r="81" spans="1:6">
      <c r="A81" s="389"/>
      <c r="B81" s="390" t="s">
        <v>1668</v>
      </c>
      <c r="C81" s="391" t="s">
        <v>375</v>
      </c>
      <c r="D81" s="392">
        <v>1</v>
      </c>
      <c r="E81" s="884">
        <v>0</v>
      </c>
      <c r="F81" s="677">
        <f t="shared" ref="F81:F83" si="1">E81*D81</f>
        <v>0</v>
      </c>
    </row>
    <row r="82" spans="1:6">
      <c r="A82" s="389"/>
      <c r="B82" s="390" t="s">
        <v>1669</v>
      </c>
      <c r="C82" s="391" t="s">
        <v>375</v>
      </c>
      <c r="D82" s="392">
        <v>1</v>
      </c>
      <c r="E82" s="884">
        <v>0</v>
      </c>
      <c r="F82" s="677">
        <f t="shared" si="1"/>
        <v>0</v>
      </c>
    </row>
    <row r="83" spans="1:6">
      <c r="A83" s="389"/>
      <c r="B83" s="390" t="s">
        <v>1670</v>
      </c>
      <c r="C83" s="391" t="s">
        <v>375</v>
      </c>
      <c r="D83" s="392">
        <v>1</v>
      </c>
      <c r="E83" s="884">
        <v>0</v>
      </c>
      <c r="F83" s="677">
        <f t="shared" si="1"/>
        <v>0</v>
      </c>
    </row>
    <row r="84" spans="1:6" s="397" customFormat="1" ht="8.25">
      <c r="A84" s="393"/>
      <c r="B84" s="394"/>
      <c r="C84" s="395"/>
      <c r="D84" s="396"/>
      <c r="E84" s="885"/>
      <c r="F84" s="679"/>
    </row>
    <row r="85" spans="1:6" ht="165">
      <c r="A85" s="389">
        <v>33</v>
      </c>
      <c r="B85" s="390" t="s">
        <v>1671</v>
      </c>
      <c r="C85" s="391" t="s">
        <v>135</v>
      </c>
      <c r="D85" s="392">
        <v>1</v>
      </c>
      <c r="E85" s="884">
        <v>0</v>
      </c>
      <c r="F85" s="677">
        <f>D85*E85</f>
        <v>0</v>
      </c>
    </row>
    <row r="86" spans="1:6" s="397" customFormat="1" ht="8.25">
      <c r="A86" s="393"/>
      <c r="B86" s="394"/>
      <c r="C86" s="395"/>
      <c r="D86" s="396"/>
      <c r="E86" s="885"/>
      <c r="F86" s="679"/>
    </row>
    <row r="87" spans="1:6" ht="90">
      <c r="A87" s="389">
        <v>34</v>
      </c>
      <c r="B87" s="390" t="s">
        <v>1672</v>
      </c>
      <c r="C87" s="391" t="s">
        <v>135</v>
      </c>
      <c r="D87" s="392">
        <v>1</v>
      </c>
      <c r="E87" s="884">
        <v>0</v>
      </c>
      <c r="F87" s="677">
        <f>D87*E87</f>
        <v>0</v>
      </c>
    </row>
    <row r="88" spans="1:6" s="397" customFormat="1" ht="8.25">
      <c r="A88" s="393"/>
      <c r="B88" s="394"/>
      <c r="C88" s="395"/>
      <c r="D88" s="396"/>
      <c r="E88" s="885"/>
      <c r="F88" s="679"/>
    </row>
    <row r="89" spans="1:6" ht="60">
      <c r="A89" s="389">
        <v>35</v>
      </c>
      <c r="B89" s="390" t="s">
        <v>1673</v>
      </c>
      <c r="C89" s="391" t="s">
        <v>135</v>
      </c>
      <c r="D89" s="392">
        <v>1</v>
      </c>
      <c r="E89" s="884">
        <v>0</v>
      </c>
      <c r="F89" s="677">
        <f>D89*E89</f>
        <v>0</v>
      </c>
    </row>
    <row r="90" spans="1:6" s="397" customFormat="1" ht="8.25">
      <c r="A90" s="393"/>
      <c r="B90" s="394"/>
      <c r="C90" s="395"/>
      <c r="D90" s="396"/>
      <c r="E90" s="885"/>
      <c r="F90" s="679"/>
    </row>
    <row r="91" spans="1:6" ht="60">
      <c r="A91" s="389">
        <v>36</v>
      </c>
      <c r="B91" s="390" t="s">
        <v>1674</v>
      </c>
      <c r="C91" s="391" t="s">
        <v>135</v>
      </c>
      <c r="D91" s="392">
        <v>1</v>
      </c>
      <c r="E91" s="884">
        <v>0</v>
      </c>
      <c r="F91" s="677">
        <f>D91*E91</f>
        <v>0</v>
      </c>
    </row>
    <row r="92" spans="1:6" s="397" customFormat="1" ht="8.25">
      <c r="A92" s="393"/>
      <c r="B92" s="394"/>
      <c r="C92" s="395"/>
      <c r="D92" s="396"/>
      <c r="E92" s="885"/>
      <c r="F92" s="679"/>
    </row>
    <row r="93" spans="1:6" ht="30">
      <c r="A93" s="389">
        <v>37</v>
      </c>
      <c r="B93" s="390" t="s">
        <v>1675</v>
      </c>
      <c r="C93" s="391" t="s">
        <v>123</v>
      </c>
      <c r="D93" s="392">
        <v>1</v>
      </c>
      <c r="E93" s="884">
        <v>0</v>
      </c>
      <c r="F93" s="677">
        <f>D93*E93</f>
        <v>0</v>
      </c>
    </row>
    <row r="94" spans="1:6" s="397" customFormat="1" ht="8.25">
      <c r="A94" s="393"/>
      <c r="B94" s="394"/>
      <c r="C94" s="395"/>
      <c r="D94" s="396"/>
      <c r="E94" s="885"/>
      <c r="F94" s="679"/>
    </row>
    <row r="95" spans="1:6" ht="30">
      <c r="A95" s="389">
        <v>38</v>
      </c>
      <c r="B95" s="390" t="s">
        <v>1676</v>
      </c>
      <c r="C95" s="391" t="s">
        <v>123</v>
      </c>
      <c r="D95" s="392">
        <v>1.5</v>
      </c>
      <c r="E95" s="884">
        <v>0</v>
      </c>
      <c r="F95" s="677">
        <f>D95*E95</f>
        <v>0</v>
      </c>
    </row>
    <row r="96" spans="1:6" s="397" customFormat="1" ht="8.25">
      <c r="A96" s="393"/>
      <c r="B96" s="394"/>
      <c r="C96" s="395"/>
      <c r="D96" s="396"/>
      <c r="E96" s="885"/>
      <c r="F96" s="679"/>
    </row>
    <row r="97" spans="1:6">
      <c r="A97" s="389">
        <v>39</v>
      </c>
      <c r="B97" s="398" t="s">
        <v>1677</v>
      </c>
      <c r="C97" s="391" t="s">
        <v>135</v>
      </c>
      <c r="D97" s="392">
        <v>1</v>
      </c>
      <c r="E97" s="884">
        <v>0</v>
      </c>
      <c r="F97" s="677">
        <f>D97*E97</f>
        <v>0</v>
      </c>
    </row>
    <row r="98" spans="1:6" s="397" customFormat="1" ht="8.25">
      <c r="A98" s="393"/>
      <c r="B98" s="394"/>
      <c r="C98" s="395"/>
      <c r="D98" s="396"/>
      <c r="E98" s="885"/>
      <c r="F98" s="679"/>
    </row>
    <row r="99" spans="1:6">
      <c r="A99" s="389">
        <v>40</v>
      </c>
      <c r="B99" s="398" t="s">
        <v>1678</v>
      </c>
      <c r="C99" s="391" t="s">
        <v>135</v>
      </c>
      <c r="D99" s="392">
        <v>1</v>
      </c>
      <c r="E99" s="884">
        <v>0</v>
      </c>
      <c r="F99" s="677">
        <f>D99*E99</f>
        <v>0</v>
      </c>
    </row>
    <row r="100" spans="1:6" s="397" customFormat="1" ht="8.25">
      <c r="A100" s="393"/>
      <c r="B100" s="394"/>
      <c r="C100" s="395"/>
      <c r="D100" s="396"/>
      <c r="E100" s="885"/>
      <c r="F100" s="679"/>
    </row>
    <row r="101" spans="1:6" ht="45">
      <c r="A101" s="389">
        <v>41</v>
      </c>
      <c r="B101" s="398" t="s">
        <v>1679</v>
      </c>
      <c r="C101" s="391" t="s">
        <v>135</v>
      </c>
      <c r="D101" s="392">
        <v>1</v>
      </c>
      <c r="E101" s="884">
        <v>0</v>
      </c>
      <c r="F101" s="677">
        <f>D101*E101</f>
        <v>0</v>
      </c>
    </row>
    <row r="102" spans="1:6" s="397" customFormat="1" ht="8.25">
      <c r="A102" s="393"/>
      <c r="B102" s="394"/>
      <c r="C102" s="395"/>
      <c r="D102" s="396"/>
      <c r="E102" s="885"/>
      <c r="F102" s="679"/>
    </row>
    <row r="103" spans="1:6">
      <c r="A103" s="389">
        <v>42</v>
      </c>
      <c r="B103" s="398" t="s">
        <v>1680</v>
      </c>
      <c r="C103" s="391" t="s">
        <v>135</v>
      </c>
      <c r="D103" s="392">
        <v>1</v>
      </c>
      <c r="E103" s="884">
        <v>0</v>
      </c>
      <c r="F103" s="677">
        <f>D103*E103</f>
        <v>0</v>
      </c>
    </row>
    <row r="104" spans="1:6" s="397" customFormat="1" ht="8.25">
      <c r="A104" s="393"/>
      <c r="B104" s="394"/>
      <c r="C104" s="395"/>
      <c r="D104" s="396"/>
      <c r="E104" s="885"/>
      <c r="F104" s="679"/>
    </row>
    <row r="105" spans="1:6" ht="30">
      <c r="A105" s="389">
        <v>43</v>
      </c>
      <c r="B105" s="398" t="s">
        <v>1681</v>
      </c>
      <c r="C105" s="391" t="s">
        <v>135</v>
      </c>
      <c r="D105" s="392">
        <v>1</v>
      </c>
      <c r="E105" s="884">
        <v>0</v>
      </c>
      <c r="F105" s="677">
        <f>D105*E105</f>
        <v>0</v>
      </c>
    </row>
    <row r="106" spans="1:6" s="397" customFormat="1" ht="8.25">
      <c r="A106" s="393"/>
      <c r="B106" s="394"/>
      <c r="C106" s="395"/>
      <c r="D106" s="396"/>
      <c r="E106" s="885"/>
      <c r="F106" s="679"/>
    </row>
    <row r="107" spans="1:6" ht="30">
      <c r="A107" s="389">
        <v>44</v>
      </c>
      <c r="B107" s="398" t="s">
        <v>1682</v>
      </c>
      <c r="C107" s="391" t="s">
        <v>135</v>
      </c>
      <c r="D107" s="392">
        <v>1</v>
      </c>
      <c r="E107" s="884">
        <v>0</v>
      </c>
      <c r="F107" s="677">
        <f>D107*E107</f>
        <v>0</v>
      </c>
    </row>
    <row r="108" spans="1:6" s="397" customFormat="1" ht="8.25">
      <c r="A108" s="393"/>
      <c r="B108" s="394"/>
      <c r="C108" s="395"/>
      <c r="D108" s="396"/>
      <c r="E108" s="885"/>
      <c r="F108" s="679"/>
    </row>
    <row r="109" spans="1:6" ht="90">
      <c r="A109" s="389">
        <v>45</v>
      </c>
      <c r="B109" s="398" t="s">
        <v>1683</v>
      </c>
      <c r="C109" s="391" t="s">
        <v>135</v>
      </c>
      <c r="D109" s="392">
        <v>1</v>
      </c>
      <c r="E109" s="884">
        <v>0</v>
      </c>
      <c r="F109" s="677">
        <f>D109*E109</f>
        <v>0</v>
      </c>
    </row>
    <row r="110" spans="1:6" s="397" customFormat="1" ht="8.25">
      <c r="A110" s="393"/>
      <c r="B110" s="394"/>
      <c r="C110" s="395"/>
      <c r="D110" s="396"/>
      <c r="E110" s="678"/>
      <c r="F110" s="679"/>
    </row>
    <row r="111" spans="1:6">
      <c r="A111" s="377"/>
      <c r="B111" s="401" t="s">
        <v>978</v>
      </c>
      <c r="C111" s="402"/>
      <c r="D111" s="403"/>
      <c r="E111" s="680"/>
      <c r="F111" s="681">
        <f>SUM(F9:F109)</f>
        <v>0</v>
      </c>
    </row>
  </sheetData>
  <sheetProtection algorithmName="SHA-512" hashValue="b/O8podinY+7Y9QvSbsiGCRD5nac5sfgAbP7qPL3N/SpdoWcrmSwpT5ZxzfD+l4OCwR1wha6d83bd5ctE9GewQ==" saltValue="gy3FnkXcjspddWBNIpyjrQ==" spinCount="100000" sheet="1" objects="1" scenarios="1"/>
  <mergeCells count="1">
    <mergeCell ref="B2:D2"/>
  </mergeCells>
  <pageMargins left="0.98425196850393704" right="0.78740157480314965" top="0.98425196850393704" bottom="0.98425196850393704" header="0" footer="0"/>
  <pageSetup paperSize="9" scale="81" orientation="portrait" horizontalDpi="300" verticalDpi="300" r:id="rId1"/>
  <headerFooter alignWithMargins="0"/>
  <rowBreaks count="2" manualBreakCount="2">
    <brk id="57" max="5" man="1"/>
    <brk id="83" max="5" man="1"/>
  </row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B3E18-D3A1-4680-9A2F-90791B5D412C}">
  <sheetPr>
    <tabColor rgb="FF00B0F0"/>
  </sheetPr>
  <dimension ref="A2:F48"/>
  <sheetViews>
    <sheetView view="pageBreakPreview" zoomScaleNormal="100" zoomScaleSheetLayoutView="100" workbookViewId="0">
      <selection activeCell="D12" sqref="D12"/>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406" customWidth="1"/>
    <col min="7" max="7" width="9.140625" style="373"/>
    <col min="8" max="8" width="16.7109375" style="373" customWidth="1"/>
    <col min="9"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263" width="9.140625" style="373"/>
    <col min="264" max="264" width="16.7109375" style="373" customWidth="1"/>
    <col min="265"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519" width="9.140625" style="373"/>
    <col min="520" max="520" width="16.7109375" style="373" customWidth="1"/>
    <col min="521"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775" width="9.140625" style="373"/>
    <col min="776" max="776" width="16.7109375" style="373" customWidth="1"/>
    <col min="777"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031" width="9.140625" style="373"/>
    <col min="1032" max="1032" width="16.7109375" style="373" customWidth="1"/>
    <col min="1033"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287" width="9.140625" style="373"/>
    <col min="1288" max="1288" width="16.7109375" style="373" customWidth="1"/>
    <col min="1289"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543" width="9.140625" style="373"/>
    <col min="1544" max="1544" width="16.7109375" style="373" customWidth="1"/>
    <col min="1545"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1799" width="9.140625" style="373"/>
    <col min="1800" max="1800" width="16.7109375" style="373" customWidth="1"/>
    <col min="1801"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055" width="9.140625" style="373"/>
    <col min="2056" max="2056" width="16.7109375" style="373" customWidth="1"/>
    <col min="2057"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311" width="9.140625" style="373"/>
    <col min="2312" max="2312" width="16.7109375" style="373" customWidth="1"/>
    <col min="2313"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567" width="9.140625" style="373"/>
    <col min="2568" max="2568" width="16.7109375" style="373" customWidth="1"/>
    <col min="2569"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2823" width="9.140625" style="373"/>
    <col min="2824" max="2824" width="16.7109375" style="373" customWidth="1"/>
    <col min="2825"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079" width="9.140625" style="373"/>
    <col min="3080" max="3080" width="16.7109375" style="373" customWidth="1"/>
    <col min="3081"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335" width="9.140625" style="373"/>
    <col min="3336" max="3336" width="16.7109375" style="373" customWidth="1"/>
    <col min="3337"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591" width="9.140625" style="373"/>
    <col min="3592" max="3592" width="16.7109375" style="373" customWidth="1"/>
    <col min="3593"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3847" width="9.140625" style="373"/>
    <col min="3848" max="3848" width="16.7109375" style="373" customWidth="1"/>
    <col min="3849"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103" width="9.140625" style="373"/>
    <col min="4104" max="4104" width="16.7109375" style="373" customWidth="1"/>
    <col min="4105"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359" width="9.140625" style="373"/>
    <col min="4360" max="4360" width="16.7109375" style="373" customWidth="1"/>
    <col min="4361"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615" width="9.140625" style="373"/>
    <col min="4616" max="4616" width="16.7109375" style="373" customWidth="1"/>
    <col min="4617"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4871" width="9.140625" style="373"/>
    <col min="4872" max="4872" width="16.7109375" style="373" customWidth="1"/>
    <col min="4873"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127" width="9.140625" style="373"/>
    <col min="5128" max="5128" width="16.7109375" style="373" customWidth="1"/>
    <col min="5129"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383" width="9.140625" style="373"/>
    <col min="5384" max="5384" width="16.7109375" style="373" customWidth="1"/>
    <col min="5385"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639" width="9.140625" style="373"/>
    <col min="5640" max="5640" width="16.7109375" style="373" customWidth="1"/>
    <col min="5641"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5895" width="9.140625" style="373"/>
    <col min="5896" max="5896" width="16.7109375" style="373" customWidth="1"/>
    <col min="5897"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151" width="9.140625" style="373"/>
    <col min="6152" max="6152" width="16.7109375" style="373" customWidth="1"/>
    <col min="6153"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407" width="9.140625" style="373"/>
    <col min="6408" max="6408" width="16.7109375" style="373" customWidth="1"/>
    <col min="6409"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663" width="9.140625" style="373"/>
    <col min="6664" max="6664" width="16.7109375" style="373" customWidth="1"/>
    <col min="6665"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6919" width="9.140625" style="373"/>
    <col min="6920" max="6920" width="16.7109375" style="373" customWidth="1"/>
    <col min="6921"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175" width="9.140625" style="373"/>
    <col min="7176" max="7176" width="16.7109375" style="373" customWidth="1"/>
    <col min="7177"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431" width="9.140625" style="373"/>
    <col min="7432" max="7432" width="16.7109375" style="373" customWidth="1"/>
    <col min="7433"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687" width="9.140625" style="373"/>
    <col min="7688" max="7688" width="16.7109375" style="373" customWidth="1"/>
    <col min="7689"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7943" width="9.140625" style="373"/>
    <col min="7944" max="7944" width="16.7109375" style="373" customWidth="1"/>
    <col min="7945"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199" width="9.140625" style="373"/>
    <col min="8200" max="8200" width="16.7109375" style="373" customWidth="1"/>
    <col min="8201"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455" width="9.140625" style="373"/>
    <col min="8456" max="8456" width="16.7109375" style="373" customWidth="1"/>
    <col min="8457"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711" width="9.140625" style="373"/>
    <col min="8712" max="8712" width="16.7109375" style="373" customWidth="1"/>
    <col min="8713"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8967" width="9.140625" style="373"/>
    <col min="8968" max="8968" width="16.7109375" style="373" customWidth="1"/>
    <col min="8969"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223" width="9.140625" style="373"/>
    <col min="9224" max="9224" width="16.7109375" style="373" customWidth="1"/>
    <col min="9225"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479" width="9.140625" style="373"/>
    <col min="9480" max="9480" width="16.7109375" style="373" customWidth="1"/>
    <col min="9481"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735" width="9.140625" style="373"/>
    <col min="9736" max="9736" width="16.7109375" style="373" customWidth="1"/>
    <col min="9737"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9991" width="9.140625" style="373"/>
    <col min="9992" max="9992" width="16.7109375" style="373" customWidth="1"/>
    <col min="9993"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247" width="9.140625" style="373"/>
    <col min="10248" max="10248" width="16.7109375" style="373" customWidth="1"/>
    <col min="10249"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503" width="9.140625" style="373"/>
    <col min="10504" max="10504" width="16.7109375" style="373" customWidth="1"/>
    <col min="10505"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0759" width="9.140625" style="373"/>
    <col min="10760" max="10760" width="16.7109375" style="373" customWidth="1"/>
    <col min="10761"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015" width="9.140625" style="373"/>
    <col min="11016" max="11016" width="16.7109375" style="373" customWidth="1"/>
    <col min="11017"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271" width="9.140625" style="373"/>
    <col min="11272" max="11272" width="16.7109375" style="373" customWidth="1"/>
    <col min="11273"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527" width="9.140625" style="373"/>
    <col min="11528" max="11528" width="16.7109375" style="373" customWidth="1"/>
    <col min="11529"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1783" width="9.140625" style="373"/>
    <col min="11784" max="11784" width="16.7109375" style="373" customWidth="1"/>
    <col min="11785"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039" width="9.140625" style="373"/>
    <col min="12040" max="12040" width="16.7109375" style="373" customWidth="1"/>
    <col min="12041"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295" width="9.140625" style="373"/>
    <col min="12296" max="12296" width="16.7109375" style="373" customWidth="1"/>
    <col min="12297"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551" width="9.140625" style="373"/>
    <col min="12552" max="12552" width="16.7109375" style="373" customWidth="1"/>
    <col min="12553"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2807" width="9.140625" style="373"/>
    <col min="12808" max="12808" width="16.7109375" style="373" customWidth="1"/>
    <col min="12809"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063" width="9.140625" style="373"/>
    <col min="13064" max="13064" width="16.7109375" style="373" customWidth="1"/>
    <col min="13065"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319" width="9.140625" style="373"/>
    <col min="13320" max="13320" width="16.7109375" style="373" customWidth="1"/>
    <col min="13321"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575" width="9.140625" style="373"/>
    <col min="13576" max="13576" width="16.7109375" style="373" customWidth="1"/>
    <col min="13577"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3831" width="9.140625" style="373"/>
    <col min="13832" max="13832" width="16.7109375" style="373" customWidth="1"/>
    <col min="13833"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087" width="9.140625" style="373"/>
    <col min="14088" max="14088" width="16.7109375" style="373" customWidth="1"/>
    <col min="14089"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343" width="9.140625" style="373"/>
    <col min="14344" max="14344" width="16.7109375" style="373" customWidth="1"/>
    <col min="14345"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599" width="9.140625" style="373"/>
    <col min="14600" max="14600" width="16.7109375" style="373" customWidth="1"/>
    <col min="14601"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4855" width="9.140625" style="373"/>
    <col min="14856" max="14856" width="16.7109375" style="373" customWidth="1"/>
    <col min="14857"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111" width="9.140625" style="373"/>
    <col min="15112" max="15112" width="16.7109375" style="373" customWidth="1"/>
    <col min="15113"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367" width="9.140625" style="373"/>
    <col min="15368" max="15368" width="16.7109375" style="373" customWidth="1"/>
    <col min="15369"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623" width="9.140625" style="373"/>
    <col min="15624" max="15624" width="16.7109375" style="373" customWidth="1"/>
    <col min="15625"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5879" width="9.140625" style="373"/>
    <col min="15880" max="15880" width="16.7109375" style="373" customWidth="1"/>
    <col min="15881"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135" width="9.140625" style="373"/>
    <col min="16136" max="16136" width="16.7109375" style="373" customWidth="1"/>
    <col min="16137" max="16384" width="9.140625" style="373"/>
  </cols>
  <sheetData>
    <row r="2" spans="1:6">
      <c r="A2" s="371" t="s">
        <v>2255</v>
      </c>
      <c r="B2" s="829" t="s">
        <v>2256</v>
      </c>
      <c r="C2" s="830"/>
      <c r="D2" s="830"/>
    </row>
    <row r="3" spans="1:6">
      <c r="B3" s="374"/>
    </row>
    <row r="4" spans="1:6">
      <c r="A4" s="377" t="s">
        <v>1317</v>
      </c>
      <c r="B4" s="378" t="s">
        <v>1318</v>
      </c>
      <c r="C4" s="379" t="s">
        <v>1319</v>
      </c>
      <c r="D4" s="407" t="s">
        <v>1320</v>
      </c>
      <c r="E4" s="381" t="s">
        <v>1321</v>
      </c>
      <c r="F4" s="408" t="s">
        <v>1322</v>
      </c>
    </row>
    <row r="5" spans="1:6">
      <c r="A5" s="383"/>
      <c r="B5" s="384"/>
      <c r="E5" s="385"/>
      <c r="F5" s="409"/>
    </row>
    <row r="6" spans="1:6">
      <c r="A6" s="383"/>
      <c r="B6" s="387" t="s">
        <v>1625</v>
      </c>
      <c r="E6" s="385"/>
      <c r="F6" s="409"/>
    </row>
    <row r="7" spans="1:6" ht="63" customHeight="1">
      <c r="A7" s="383"/>
      <c r="B7" s="410" t="s">
        <v>1684</v>
      </c>
      <c r="E7" s="883"/>
      <c r="F7" s="676"/>
    </row>
    <row r="8" spans="1:6" ht="46.5" customHeight="1">
      <c r="A8" s="383"/>
      <c r="B8" s="410" t="s">
        <v>1685</v>
      </c>
      <c r="E8" s="883"/>
      <c r="F8" s="676"/>
    </row>
    <row r="9" spans="1:6" ht="60">
      <c r="A9" s="383"/>
      <c r="B9" s="410" t="s">
        <v>1686</v>
      </c>
      <c r="E9" s="883"/>
      <c r="F9" s="676"/>
    </row>
    <row r="10" spans="1:6">
      <c r="A10" s="411"/>
      <c r="B10" s="412"/>
      <c r="C10" s="413"/>
      <c r="D10" s="413"/>
      <c r="E10" s="886"/>
      <c r="F10" s="683"/>
    </row>
    <row r="11" spans="1:6" ht="45">
      <c r="A11" s="389">
        <v>1</v>
      </c>
      <c r="B11" s="399" t="s">
        <v>1687</v>
      </c>
      <c r="C11" s="413"/>
      <c r="D11" s="413"/>
      <c r="E11" s="886"/>
      <c r="F11" s="683"/>
    </row>
    <row r="12" spans="1:6">
      <c r="A12" s="389"/>
      <c r="B12" s="399" t="s">
        <v>1688</v>
      </c>
      <c r="C12" s="413" t="s">
        <v>963</v>
      </c>
      <c r="D12" s="413">
        <v>14</v>
      </c>
      <c r="E12" s="886">
        <v>0</v>
      </c>
      <c r="F12" s="683">
        <f>D12*E12</f>
        <v>0</v>
      </c>
    </row>
    <row r="13" spans="1:6">
      <c r="A13" s="389"/>
      <c r="B13" s="399" t="s">
        <v>1689</v>
      </c>
      <c r="C13" s="413" t="s">
        <v>963</v>
      </c>
      <c r="D13" s="413">
        <v>125</v>
      </c>
      <c r="E13" s="886">
        <v>0</v>
      </c>
      <c r="F13" s="683">
        <f>D13*E13</f>
        <v>0</v>
      </c>
    </row>
    <row r="14" spans="1:6">
      <c r="A14" s="389"/>
      <c r="B14" s="399" t="s">
        <v>1690</v>
      </c>
      <c r="C14" s="413" t="s">
        <v>963</v>
      </c>
      <c r="D14" s="413">
        <v>25</v>
      </c>
      <c r="E14" s="886">
        <v>0</v>
      </c>
      <c r="F14" s="683">
        <f>D14*E14</f>
        <v>0</v>
      </c>
    </row>
    <row r="15" spans="1:6">
      <c r="A15" s="389"/>
      <c r="B15" s="399" t="s">
        <v>1691</v>
      </c>
      <c r="C15" s="413" t="s">
        <v>963</v>
      </c>
      <c r="D15" s="413">
        <v>92</v>
      </c>
      <c r="E15" s="886">
        <v>0</v>
      </c>
      <c r="F15" s="683">
        <f>D15*E15</f>
        <v>0</v>
      </c>
    </row>
    <row r="16" spans="1:6" s="421" customFormat="1" ht="6">
      <c r="A16" s="416"/>
      <c r="B16" s="417"/>
      <c r="C16" s="418"/>
      <c r="D16" s="419"/>
      <c r="E16" s="887"/>
      <c r="F16" s="684"/>
    </row>
    <row r="17" spans="1:6">
      <c r="A17" s="389">
        <v>2</v>
      </c>
      <c r="B17" s="390" t="s">
        <v>1692</v>
      </c>
      <c r="C17" s="413"/>
      <c r="D17" s="413"/>
      <c r="E17" s="886"/>
      <c r="F17" s="683"/>
    </row>
    <row r="18" spans="1:6">
      <c r="A18" s="389"/>
      <c r="B18" s="390" t="s">
        <v>1693</v>
      </c>
      <c r="C18" s="413" t="s">
        <v>135</v>
      </c>
      <c r="D18" s="413">
        <v>5</v>
      </c>
      <c r="E18" s="886">
        <v>0</v>
      </c>
      <c r="F18" s="683">
        <f>D18*E18</f>
        <v>0</v>
      </c>
    </row>
    <row r="19" spans="1:6" s="421" customFormat="1" ht="6">
      <c r="A19" s="416"/>
      <c r="B19" s="417"/>
      <c r="C19" s="418"/>
      <c r="D19" s="419"/>
      <c r="E19" s="887"/>
      <c r="F19" s="684"/>
    </row>
    <row r="20" spans="1:6" ht="30">
      <c r="A20" s="389">
        <v>3</v>
      </c>
      <c r="B20" s="390" t="s">
        <v>1694</v>
      </c>
      <c r="C20" s="413" t="s">
        <v>135</v>
      </c>
      <c r="D20" s="413">
        <v>5</v>
      </c>
      <c r="E20" s="886">
        <v>0</v>
      </c>
      <c r="F20" s="683">
        <f>D20*E20</f>
        <v>0</v>
      </c>
    </row>
    <row r="21" spans="1:6" s="421" customFormat="1" ht="6">
      <c r="A21" s="416"/>
      <c r="B21" s="417"/>
      <c r="C21" s="418"/>
      <c r="D21" s="419"/>
      <c r="E21" s="887"/>
      <c r="F21" s="684"/>
    </row>
    <row r="22" spans="1:6" ht="45">
      <c r="A22" s="389">
        <v>4</v>
      </c>
      <c r="B22" s="390" t="s">
        <v>1695</v>
      </c>
      <c r="C22" s="413" t="s">
        <v>135</v>
      </c>
      <c r="D22" s="413">
        <v>5</v>
      </c>
      <c r="E22" s="886">
        <v>0</v>
      </c>
      <c r="F22" s="683">
        <f>D22*E22</f>
        <v>0</v>
      </c>
    </row>
    <row r="23" spans="1:6" s="421" customFormat="1" ht="6">
      <c r="A23" s="416"/>
      <c r="B23" s="417"/>
      <c r="C23" s="418"/>
      <c r="D23" s="419"/>
      <c r="E23" s="887"/>
      <c r="F23" s="684"/>
    </row>
    <row r="24" spans="1:6" ht="60">
      <c r="A24" s="389">
        <v>5</v>
      </c>
      <c r="B24" s="390" t="s">
        <v>1696</v>
      </c>
      <c r="C24" s="413" t="s">
        <v>135</v>
      </c>
      <c r="D24" s="413">
        <v>1</v>
      </c>
      <c r="E24" s="886">
        <v>0</v>
      </c>
      <c r="F24" s="683">
        <f>D24*E24</f>
        <v>0</v>
      </c>
    </row>
    <row r="25" spans="1:6" s="421" customFormat="1" ht="6">
      <c r="A25" s="416"/>
      <c r="B25" s="417"/>
      <c r="C25" s="418"/>
      <c r="D25" s="419"/>
      <c r="E25" s="887"/>
      <c r="F25" s="684"/>
    </row>
    <row r="26" spans="1:6" ht="45">
      <c r="A26" s="389">
        <v>6</v>
      </c>
      <c r="B26" s="390" t="s">
        <v>1697</v>
      </c>
      <c r="C26" s="413" t="s">
        <v>135</v>
      </c>
      <c r="D26" s="413">
        <v>1</v>
      </c>
      <c r="E26" s="886">
        <v>0</v>
      </c>
      <c r="F26" s="683">
        <f>D26*E26</f>
        <v>0</v>
      </c>
    </row>
    <row r="27" spans="1:6" s="421" customFormat="1" ht="6">
      <c r="A27" s="416"/>
      <c r="B27" s="417"/>
      <c r="C27" s="418"/>
      <c r="D27" s="419"/>
      <c r="E27" s="887"/>
      <c r="F27" s="684"/>
    </row>
    <row r="28" spans="1:6" ht="90">
      <c r="A28" s="389">
        <v>7</v>
      </c>
      <c r="B28" s="390" t="s">
        <v>1698</v>
      </c>
      <c r="C28" s="413" t="s">
        <v>963</v>
      </c>
      <c r="D28" s="413">
        <v>4</v>
      </c>
      <c r="E28" s="886">
        <v>0</v>
      </c>
      <c r="F28" s="683">
        <f>D28*E28</f>
        <v>0</v>
      </c>
    </row>
    <row r="29" spans="1:6" ht="30">
      <c r="A29" s="389"/>
      <c r="B29" s="398" t="s">
        <v>1699</v>
      </c>
      <c r="C29" s="413"/>
      <c r="D29" s="413"/>
      <c r="E29" s="886"/>
      <c r="F29" s="683"/>
    </row>
    <row r="30" spans="1:6" s="421" customFormat="1" ht="6">
      <c r="A30" s="416"/>
      <c r="B30" s="417"/>
      <c r="C30" s="418"/>
      <c r="D30" s="419"/>
      <c r="E30" s="887"/>
      <c r="F30" s="684"/>
    </row>
    <row r="31" spans="1:6" ht="105">
      <c r="A31" s="389">
        <v>8</v>
      </c>
      <c r="B31" s="422" t="s">
        <v>1700</v>
      </c>
      <c r="C31" s="413"/>
      <c r="D31" s="413"/>
      <c r="E31" s="886"/>
      <c r="F31" s="683"/>
    </row>
    <row r="32" spans="1:6">
      <c r="A32" s="389"/>
      <c r="B32" s="390" t="s">
        <v>1701</v>
      </c>
      <c r="C32" s="413" t="s">
        <v>135</v>
      </c>
      <c r="D32" s="413">
        <v>1</v>
      </c>
      <c r="E32" s="886">
        <v>0</v>
      </c>
      <c r="F32" s="683">
        <f>D32*E32</f>
        <v>0</v>
      </c>
    </row>
    <row r="33" spans="1:6" s="421" customFormat="1" ht="6">
      <c r="A33" s="416"/>
      <c r="B33" s="417"/>
      <c r="C33" s="418"/>
      <c r="D33" s="419"/>
      <c r="E33" s="887"/>
      <c r="F33" s="684"/>
    </row>
    <row r="34" spans="1:6" ht="30">
      <c r="A34" s="389">
        <v>9</v>
      </c>
      <c r="B34" s="390" t="s">
        <v>1702</v>
      </c>
      <c r="C34" s="400" t="s">
        <v>135</v>
      </c>
      <c r="D34" s="423">
        <v>1</v>
      </c>
      <c r="E34" s="888">
        <v>0</v>
      </c>
      <c r="F34" s="685">
        <f>D34*E34</f>
        <v>0</v>
      </c>
    </row>
    <row r="35" spans="1:6" s="421" customFormat="1" ht="6">
      <c r="A35" s="416"/>
      <c r="B35" s="417"/>
      <c r="C35" s="418"/>
      <c r="D35" s="419"/>
      <c r="E35" s="887"/>
      <c r="F35" s="684"/>
    </row>
    <row r="36" spans="1:6" ht="45">
      <c r="A36" s="389">
        <v>10</v>
      </c>
      <c r="B36" s="424" t="s">
        <v>1703</v>
      </c>
      <c r="C36" s="400" t="s">
        <v>135</v>
      </c>
      <c r="D36" s="413">
        <v>12</v>
      </c>
      <c r="E36" s="886">
        <v>0</v>
      </c>
      <c r="F36" s="683">
        <f>D36*E36</f>
        <v>0</v>
      </c>
    </row>
    <row r="37" spans="1:6" s="421" customFormat="1" ht="6">
      <c r="A37" s="416"/>
      <c r="B37" s="417"/>
      <c r="C37" s="418"/>
      <c r="D37" s="419"/>
      <c r="E37" s="887"/>
      <c r="F37" s="684"/>
    </row>
    <row r="38" spans="1:6">
      <c r="A38" s="389">
        <v>11</v>
      </c>
      <c r="B38" s="424" t="s">
        <v>1704</v>
      </c>
      <c r="C38" s="400" t="s">
        <v>135</v>
      </c>
      <c r="D38" s="413">
        <v>1</v>
      </c>
      <c r="E38" s="886">
        <v>0</v>
      </c>
      <c r="F38" s="683">
        <f>D38*E38</f>
        <v>0</v>
      </c>
    </row>
    <row r="39" spans="1:6" s="421" customFormat="1" ht="6">
      <c r="A39" s="416"/>
      <c r="B39" s="425"/>
      <c r="C39" s="418"/>
      <c r="D39" s="419"/>
      <c r="E39" s="889"/>
      <c r="F39" s="684"/>
    </row>
    <row r="40" spans="1:6" ht="15" customHeight="1">
      <c r="A40" s="389">
        <v>12</v>
      </c>
      <c r="B40" s="424" t="s">
        <v>1680</v>
      </c>
      <c r="C40" s="400" t="s">
        <v>135</v>
      </c>
      <c r="D40" s="413">
        <v>1</v>
      </c>
      <c r="E40" s="886">
        <v>0</v>
      </c>
      <c r="F40" s="683">
        <f>D40*E40</f>
        <v>0</v>
      </c>
    </row>
    <row r="41" spans="1:6" s="421" customFormat="1" ht="6">
      <c r="A41" s="416"/>
      <c r="B41" s="425"/>
      <c r="C41" s="418"/>
      <c r="D41" s="419"/>
      <c r="E41" s="889"/>
      <c r="F41" s="684"/>
    </row>
    <row r="42" spans="1:6" ht="90">
      <c r="A42" s="389">
        <v>13</v>
      </c>
      <c r="B42" s="427" t="s">
        <v>1683</v>
      </c>
      <c r="C42" s="400" t="s">
        <v>135</v>
      </c>
      <c r="D42" s="413">
        <v>1</v>
      </c>
      <c r="E42" s="886">
        <v>0</v>
      </c>
      <c r="F42" s="683">
        <f>D42*E42</f>
        <v>0</v>
      </c>
    </row>
    <row r="43" spans="1:6" s="421" customFormat="1" ht="6">
      <c r="A43" s="416"/>
      <c r="B43" s="417"/>
      <c r="C43" s="418"/>
      <c r="D43" s="419"/>
      <c r="E43" s="889"/>
      <c r="F43" s="684"/>
    </row>
    <row r="44" spans="1:6" s="421" customFormat="1" ht="6">
      <c r="A44" s="416"/>
      <c r="B44" s="425"/>
      <c r="C44" s="418"/>
      <c r="D44" s="419"/>
      <c r="E44" s="426"/>
      <c r="F44" s="420"/>
    </row>
    <row r="45" spans="1:6">
      <c r="A45" s="377"/>
      <c r="B45" s="401" t="s">
        <v>978</v>
      </c>
      <c r="C45" s="402"/>
      <c r="D45" s="404"/>
      <c r="E45" s="404"/>
      <c r="F45" s="428">
        <f>SUM(F12:F43)</f>
        <v>0</v>
      </c>
    </row>
    <row r="47" spans="1:6">
      <c r="F47" s="372"/>
    </row>
    <row r="48" spans="1:6">
      <c r="F48" s="372"/>
    </row>
  </sheetData>
  <sheetProtection algorithmName="SHA-512" hashValue="ZN5+QG2XEAQSFnHf3ukuJ+I693dK1Ysz0IUNQfLBS03W67Ce7c5vPRKB+c9bj9Gdze5CbIgAeBbjp0XjpxzbYA==" saltValue="1tAamsajTmGIByTdtf+JQg==" spinCount="100000" sheet="1" objects="1" scenarios="1"/>
  <mergeCells count="1">
    <mergeCell ref="B2:D2"/>
  </mergeCells>
  <pageMargins left="0.7" right="0.7" top="0.75" bottom="0.75" header="0.3" footer="0.3"/>
  <pageSetup paperSize="9" scale="91" orientation="portrait" horizontalDpi="4294967293" verticalDpi="4294967293"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F0789-9307-4EBD-B9EE-A4FE22D3ECAE}">
  <sheetPr>
    <tabColor rgb="FF00B0F0"/>
  </sheetPr>
  <dimension ref="A2:F68"/>
  <sheetViews>
    <sheetView view="pageBreakPreview" zoomScaleNormal="100" zoomScaleSheetLayoutView="100" workbookViewId="0">
      <selection activeCell="B10" sqref="B10"/>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406" customWidth="1"/>
    <col min="7"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384" width="9.140625" style="373"/>
  </cols>
  <sheetData>
    <row r="2" spans="1:6">
      <c r="A2" s="371" t="s">
        <v>2257</v>
      </c>
      <c r="B2" s="829" t="s">
        <v>2258</v>
      </c>
      <c r="C2" s="830"/>
      <c r="D2" s="830"/>
    </row>
    <row r="3" spans="1:6">
      <c r="B3" s="374"/>
    </row>
    <row r="4" spans="1:6">
      <c r="A4" s="377" t="s">
        <v>1317</v>
      </c>
      <c r="B4" s="378" t="s">
        <v>1318</v>
      </c>
      <c r="C4" s="379" t="s">
        <v>1319</v>
      </c>
      <c r="D4" s="407" t="s">
        <v>1320</v>
      </c>
      <c r="E4" s="381" t="s">
        <v>1321</v>
      </c>
      <c r="F4" s="408" t="s">
        <v>1322</v>
      </c>
    </row>
    <row r="5" spans="1:6">
      <c r="A5" s="383"/>
      <c r="B5" s="384"/>
      <c r="E5" s="385"/>
      <c r="F5" s="409"/>
    </row>
    <row r="6" spans="1:6">
      <c r="A6" s="383"/>
      <c r="B6" s="387" t="s">
        <v>1625</v>
      </c>
      <c r="E6" s="385"/>
      <c r="F6" s="409"/>
    </row>
    <row r="7" spans="1:6" ht="65.25" customHeight="1">
      <c r="A7" s="383"/>
      <c r="B7" s="410" t="s">
        <v>1684</v>
      </c>
      <c r="E7" s="890"/>
      <c r="F7" s="409"/>
    </row>
    <row r="8" spans="1:6" ht="46.5" customHeight="1">
      <c r="A8" s="383"/>
      <c r="B8" s="388" t="s">
        <v>1685</v>
      </c>
      <c r="E8" s="890"/>
      <c r="F8" s="409"/>
    </row>
    <row r="9" spans="1:6">
      <c r="A9" s="383"/>
      <c r="B9" s="388" t="s">
        <v>1705</v>
      </c>
      <c r="E9" s="890"/>
      <c r="F9" s="409"/>
    </row>
    <row r="10" spans="1:6" ht="60">
      <c r="A10" s="383"/>
      <c r="B10" s="429" t="s">
        <v>1706</v>
      </c>
      <c r="E10" s="883"/>
      <c r="F10" s="676"/>
    </row>
    <row r="11" spans="1:6">
      <c r="A11" s="411"/>
      <c r="B11" s="430"/>
      <c r="C11" s="413"/>
      <c r="D11" s="413"/>
      <c r="E11" s="886"/>
      <c r="F11" s="683"/>
    </row>
    <row r="12" spans="1:6">
      <c r="A12" s="389"/>
      <c r="B12" s="431" t="s">
        <v>1707</v>
      </c>
      <c r="C12" s="400"/>
      <c r="D12" s="423"/>
      <c r="E12" s="888"/>
      <c r="F12" s="676"/>
    </row>
    <row r="13" spans="1:6" ht="30">
      <c r="A13" s="389">
        <v>22</v>
      </c>
      <c r="B13" s="398" t="s">
        <v>1708</v>
      </c>
      <c r="C13" s="400" t="s">
        <v>135</v>
      </c>
      <c r="D13" s="423">
        <v>1</v>
      </c>
      <c r="E13" s="888">
        <v>0</v>
      </c>
      <c r="F13" s="676">
        <f>D13*E13</f>
        <v>0</v>
      </c>
    </row>
    <row r="14" spans="1:6" s="436" customFormat="1" ht="8.25">
      <c r="A14" s="432"/>
      <c r="B14" s="433"/>
      <c r="C14" s="434"/>
      <c r="D14" s="435"/>
      <c r="E14" s="891"/>
      <c r="F14" s="686"/>
    </row>
    <row r="15" spans="1:6" ht="45">
      <c r="A15" s="389">
        <v>23</v>
      </c>
      <c r="B15" s="398" t="s">
        <v>1709</v>
      </c>
      <c r="C15" s="400" t="s">
        <v>147</v>
      </c>
      <c r="D15" s="423">
        <v>4</v>
      </c>
      <c r="E15" s="888">
        <v>0</v>
      </c>
      <c r="F15" s="676">
        <f>D15*E15</f>
        <v>0</v>
      </c>
    </row>
    <row r="16" spans="1:6" s="436" customFormat="1" ht="8.25">
      <c r="A16" s="432"/>
      <c r="B16" s="433"/>
      <c r="C16" s="434"/>
      <c r="D16" s="435"/>
      <c r="E16" s="891"/>
      <c r="F16" s="686"/>
    </row>
    <row r="17" spans="1:6" ht="60">
      <c r="A17" s="389">
        <v>24</v>
      </c>
      <c r="B17" s="398" t="s">
        <v>1710</v>
      </c>
      <c r="C17" s="400" t="s">
        <v>135</v>
      </c>
      <c r="D17" s="423">
        <v>1</v>
      </c>
      <c r="E17" s="888">
        <v>0</v>
      </c>
      <c r="F17" s="676">
        <f>D17*E17</f>
        <v>0</v>
      </c>
    </row>
    <row r="18" spans="1:6" s="436" customFormat="1" ht="8.25">
      <c r="A18" s="432"/>
      <c r="B18" s="433"/>
      <c r="C18" s="434"/>
      <c r="D18" s="435"/>
      <c r="E18" s="891"/>
      <c r="F18" s="686"/>
    </row>
    <row r="19" spans="1:6" ht="30">
      <c r="A19" s="389">
        <v>25</v>
      </c>
      <c r="B19" s="405" t="s">
        <v>1711</v>
      </c>
      <c r="C19" s="400" t="s">
        <v>135</v>
      </c>
      <c r="D19" s="423">
        <v>1</v>
      </c>
      <c r="E19" s="888">
        <v>0</v>
      </c>
      <c r="F19" s="676">
        <f>D19*E19</f>
        <v>0</v>
      </c>
    </row>
    <row r="20" spans="1:6" s="436" customFormat="1" ht="8.25">
      <c r="A20" s="432"/>
      <c r="B20" s="433"/>
      <c r="C20" s="434"/>
      <c r="D20" s="435"/>
      <c r="E20" s="891"/>
      <c r="F20" s="686"/>
    </row>
    <row r="21" spans="1:6" ht="63" customHeight="1">
      <c r="A21" s="389">
        <v>26</v>
      </c>
      <c r="B21" s="398" t="s">
        <v>1712</v>
      </c>
      <c r="C21" s="400" t="s">
        <v>135</v>
      </c>
      <c r="D21" s="423">
        <v>1</v>
      </c>
      <c r="E21" s="888">
        <v>0</v>
      </c>
      <c r="F21" s="676">
        <f>D21*E21</f>
        <v>0</v>
      </c>
    </row>
    <row r="22" spans="1:6" s="436" customFormat="1" ht="8.25">
      <c r="A22" s="432"/>
      <c r="B22" s="433"/>
      <c r="C22" s="434"/>
      <c r="D22" s="435"/>
      <c r="E22" s="891"/>
      <c r="F22" s="686"/>
    </row>
    <row r="23" spans="1:6" ht="45">
      <c r="A23" s="389">
        <v>27</v>
      </c>
      <c r="B23" s="398" t="s">
        <v>1713</v>
      </c>
      <c r="C23" s="400"/>
      <c r="D23" s="423"/>
      <c r="E23" s="888"/>
      <c r="F23" s="676"/>
    </row>
    <row r="24" spans="1:6">
      <c r="A24" s="389"/>
      <c r="B24" s="405" t="s">
        <v>1714</v>
      </c>
      <c r="C24" s="400" t="s">
        <v>375</v>
      </c>
      <c r="D24" s="423">
        <v>1</v>
      </c>
      <c r="E24" s="888">
        <v>0</v>
      </c>
      <c r="F24" s="676">
        <f>D24*E24</f>
        <v>0</v>
      </c>
    </row>
    <row r="25" spans="1:6">
      <c r="A25" s="389"/>
      <c r="B25" s="405" t="s">
        <v>1715</v>
      </c>
      <c r="C25" s="400" t="s">
        <v>375</v>
      </c>
      <c r="D25" s="423">
        <v>4</v>
      </c>
      <c r="E25" s="888">
        <v>0</v>
      </c>
      <c r="F25" s="676">
        <f>D25*E25</f>
        <v>0</v>
      </c>
    </row>
    <row r="26" spans="1:6">
      <c r="A26" s="389"/>
      <c r="B26" s="405" t="s">
        <v>1716</v>
      </c>
      <c r="C26" s="400" t="s">
        <v>375</v>
      </c>
      <c r="D26" s="423">
        <v>4</v>
      </c>
      <c r="E26" s="888">
        <v>0</v>
      </c>
      <c r="F26" s="676">
        <f>D26*E26</f>
        <v>0</v>
      </c>
    </row>
    <row r="27" spans="1:6">
      <c r="A27" s="389"/>
      <c r="B27" s="405" t="s">
        <v>1717</v>
      </c>
      <c r="C27" s="400" t="s">
        <v>375</v>
      </c>
      <c r="D27" s="423">
        <v>6</v>
      </c>
      <c r="E27" s="888">
        <v>0</v>
      </c>
      <c r="F27" s="676">
        <f>D27*E27</f>
        <v>0</v>
      </c>
    </row>
    <row r="28" spans="1:6" s="436" customFormat="1" ht="8.25">
      <c r="A28" s="432"/>
      <c r="B28" s="433"/>
      <c r="C28" s="434"/>
      <c r="D28" s="435"/>
      <c r="E28" s="891"/>
      <c r="F28" s="686"/>
    </row>
    <row r="29" spans="1:6" ht="105">
      <c r="A29" s="389">
        <v>28</v>
      </c>
      <c r="B29" s="398" t="s">
        <v>1718</v>
      </c>
      <c r="C29" s="400"/>
      <c r="D29" s="423"/>
      <c r="E29" s="888"/>
      <c r="F29" s="676"/>
    </row>
    <row r="30" spans="1:6">
      <c r="A30" s="389"/>
      <c r="B30" s="405" t="s">
        <v>1719</v>
      </c>
      <c r="C30" s="400" t="s">
        <v>963</v>
      </c>
      <c r="D30" s="423">
        <v>7</v>
      </c>
      <c r="E30" s="888">
        <v>0</v>
      </c>
      <c r="F30" s="676">
        <f>D30*E30</f>
        <v>0</v>
      </c>
    </row>
    <row r="31" spans="1:6">
      <c r="A31" s="389"/>
      <c r="B31" s="405" t="s">
        <v>1720</v>
      </c>
      <c r="C31" s="400" t="s">
        <v>963</v>
      </c>
      <c r="D31" s="423">
        <v>9</v>
      </c>
      <c r="E31" s="888">
        <v>0</v>
      </c>
      <c r="F31" s="676">
        <f>D31*E31</f>
        <v>0</v>
      </c>
    </row>
    <row r="32" spans="1:6">
      <c r="A32" s="389"/>
      <c r="B32" s="405" t="s">
        <v>1721</v>
      </c>
      <c r="C32" s="400" t="s">
        <v>963</v>
      </c>
      <c r="D32" s="423">
        <v>15</v>
      </c>
      <c r="E32" s="888">
        <v>0</v>
      </c>
      <c r="F32" s="676">
        <f>D32*E32</f>
        <v>0</v>
      </c>
    </row>
    <row r="33" spans="1:6">
      <c r="A33" s="389"/>
      <c r="B33" s="405" t="s">
        <v>1722</v>
      </c>
      <c r="C33" s="400" t="s">
        <v>963</v>
      </c>
      <c r="D33" s="423">
        <v>6</v>
      </c>
      <c r="E33" s="888">
        <v>0</v>
      </c>
      <c r="F33" s="676">
        <f>D33*E33</f>
        <v>0</v>
      </c>
    </row>
    <row r="34" spans="1:6">
      <c r="A34" s="389"/>
      <c r="B34" s="405" t="s">
        <v>1723</v>
      </c>
      <c r="C34" s="400" t="s">
        <v>963</v>
      </c>
      <c r="D34" s="423">
        <v>24</v>
      </c>
      <c r="E34" s="888">
        <v>0</v>
      </c>
      <c r="F34" s="676">
        <f>D34*E34</f>
        <v>0</v>
      </c>
    </row>
    <row r="35" spans="1:6" s="436" customFormat="1" ht="8.25">
      <c r="A35" s="432"/>
      <c r="B35" s="433"/>
      <c r="C35" s="434"/>
      <c r="D35" s="435"/>
      <c r="E35" s="891"/>
      <c r="F35" s="686"/>
    </row>
    <row r="36" spans="1:6" ht="45">
      <c r="A36" s="389">
        <v>29</v>
      </c>
      <c r="B36" s="398" t="s">
        <v>1724</v>
      </c>
      <c r="C36" s="400" t="s">
        <v>135</v>
      </c>
      <c r="D36" s="423">
        <v>1</v>
      </c>
      <c r="E36" s="888">
        <v>0</v>
      </c>
      <c r="F36" s="676">
        <f>D36*E36</f>
        <v>0</v>
      </c>
    </row>
    <row r="37" spans="1:6" s="436" customFormat="1">
      <c r="A37" s="432"/>
      <c r="B37" s="398" t="s">
        <v>1725</v>
      </c>
      <c r="C37" s="434"/>
      <c r="D37" s="435"/>
      <c r="E37" s="891"/>
      <c r="F37" s="686"/>
    </row>
    <row r="38" spans="1:6">
      <c r="A38" s="389"/>
      <c r="B38" s="398" t="s">
        <v>1726</v>
      </c>
      <c r="C38" s="400"/>
      <c r="D38" s="423"/>
      <c r="E38" s="888"/>
      <c r="F38" s="676"/>
    </row>
    <row r="39" spans="1:6" s="436" customFormat="1" ht="8.25">
      <c r="A39" s="432"/>
      <c r="B39" s="433"/>
      <c r="C39" s="434"/>
      <c r="D39" s="435"/>
      <c r="E39" s="891"/>
      <c r="F39" s="686"/>
    </row>
    <row r="40" spans="1:6" ht="60">
      <c r="A40" s="389">
        <v>30</v>
      </c>
      <c r="B40" s="398" t="s">
        <v>1727</v>
      </c>
      <c r="C40" s="400" t="s">
        <v>135</v>
      </c>
      <c r="D40" s="423">
        <v>1</v>
      </c>
      <c r="E40" s="888">
        <v>0</v>
      </c>
      <c r="F40" s="676">
        <f>D40*E40</f>
        <v>0</v>
      </c>
    </row>
    <row r="41" spans="1:6">
      <c r="A41" s="389"/>
      <c r="B41" s="398" t="s">
        <v>1728</v>
      </c>
      <c r="C41" s="400"/>
      <c r="D41" s="423"/>
      <c r="E41" s="888"/>
      <c r="F41" s="676"/>
    </row>
    <row r="42" spans="1:6">
      <c r="A42" s="389"/>
      <c r="B42" s="398" t="s">
        <v>1729</v>
      </c>
      <c r="C42" s="400"/>
      <c r="D42" s="423"/>
      <c r="E42" s="888"/>
      <c r="F42" s="676"/>
    </row>
    <row r="43" spans="1:6" s="436" customFormat="1" ht="8.25">
      <c r="A43" s="432"/>
      <c r="B43" s="433"/>
      <c r="C43" s="434"/>
      <c r="D43" s="435"/>
      <c r="E43" s="891"/>
      <c r="F43" s="686"/>
    </row>
    <row r="44" spans="1:6">
      <c r="A44" s="389">
        <v>31</v>
      </c>
      <c r="B44" s="437" t="s">
        <v>1730</v>
      </c>
      <c r="C44" s="400" t="s">
        <v>135</v>
      </c>
      <c r="D44" s="423">
        <v>2</v>
      </c>
      <c r="E44" s="888">
        <v>0</v>
      </c>
      <c r="F44" s="676">
        <f>D44*E44</f>
        <v>0</v>
      </c>
    </row>
    <row r="45" spans="1:6" s="436" customFormat="1" ht="8.25">
      <c r="A45" s="432"/>
      <c r="B45" s="433"/>
      <c r="C45" s="434"/>
      <c r="D45" s="435"/>
      <c r="E45" s="891"/>
      <c r="F45" s="686"/>
    </row>
    <row r="46" spans="1:6">
      <c r="A46" s="389">
        <v>32</v>
      </c>
      <c r="B46" s="405" t="s">
        <v>1731</v>
      </c>
      <c r="E46" s="883"/>
      <c r="F46" s="687"/>
    </row>
    <row r="47" spans="1:6">
      <c r="A47" s="389"/>
      <c r="B47" s="405" t="s">
        <v>1717</v>
      </c>
      <c r="C47" s="400" t="s">
        <v>135</v>
      </c>
      <c r="D47" s="423">
        <v>1</v>
      </c>
      <c r="E47" s="888">
        <v>0</v>
      </c>
      <c r="F47" s="676">
        <f>D47*E47</f>
        <v>0</v>
      </c>
    </row>
    <row r="48" spans="1:6">
      <c r="A48" s="389"/>
      <c r="B48" s="405" t="s">
        <v>1715</v>
      </c>
      <c r="C48" s="400" t="s">
        <v>135</v>
      </c>
      <c r="D48" s="423">
        <v>3</v>
      </c>
      <c r="E48" s="888">
        <v>0</v>
      </c>
      <c r="F48" s="676">
        <f>D48*E48</f>
        <v>0</v>
      </c>
    </row>
    <row r="49" spans="1:6" s="436" customFormat="1" ht="8.25">
      <c r="A49" s="432"/>
      <c r="B49" s="433"/>
      <c r="C49" s="434"/>
      <c r="D49" s="435"/>
      <c r="E49" s="891"/>
      <c r="F49" s="686"/>
    </row>
    <row r="50" spans="1:6">
      <c r="A50" s="389">
        <v>33</v>
      </c>
      <c r="B50" s="405" t="s">
        <v>1732</v>
      </c>
      <c r="C50" s="400" t="s">
        <v>135</v>
      </c>
      <c r="D50" s="423">
        <v>1</v>
      </c>
      <c r="E50" s="888">
        <v>0</v>
      </c>
      <c r="F50" s="676">
        <f>D50*E50</f>
        <v>0</v>
      </c>
    </row>
    <row r="51" spans="1:6" s="436" customFormat="1" ht="8.25">
      <c r="A51" s="432"/>
      <c r="B51" s="433"/>
      <c r="C51" s="434"/>
      <c r="D51" s="435"/>
      <c r="E51" s="891"/>
      <c r="F51" s="686"/>
    </row>
    <row r="52" spans="1:6">
      <c r="A52" s="389">
        <v>34</v>
      </c>
      <c r="B52" s="398" t="s">
        <v>1733</v>
      </c>
      <c r="C52" s="400" t="s">
        <v>135</v>
      </c>
      <c r="D52" s="423">
        <v>1</v>
      </c>
      <c r="E52" s="888">
        <v>0</v>
      </c>
      <c r="F52" s="676">
        <f>D52*E52</f>
        <v>0</v>
      </c>
    </row>
    <row r="53" spans="1:6" s="436" customFormat="1" ht="8.25">
      <c r="A53" s="432"/>
      <c r="B53" s="433"/>
      <c r="C53" s="434"/>
      <c r="D53" s="435"/>
      <c r="E53" s="891"/>
      <c r="F53" s="686"/>
    </row>
    <row r="54" spans="1:6">
      <c r="A54" s="389">
        <v>35</v>
      </c>
      <c r="B54" s="405" t="s">
        <v>1734</v>
      </c>
      <c r="C54" s="400" t="s">
        <v>147</v>
      </c>
      <c r="D54" s="423">
        <v>12</v>
      </c>
      <c r="E54" s="888">
        <v>0</v>
      </c>
      <c r="F54" s="676">
        <f>D54*E54</f>
        <v>0</v>
      </c>
    </row>
    <row r="55" spans="1:6" s="436" customFormat="1" ht="8.25">
      <c r="A55" s="432"/>
      <c r="B55" s="433"/>
      <c r="C55" s="434"/>
      <c r="D55" s="435"/>
      <c r="E55" s="891"/>
      <c r="F55" s="686"/>
    </row>
    <row r="56" spans="1:6" ht="30">
      <c r="A56" s="389">
        <v>36</v>
      </c>
      <c r="B56" s="437" t="s">
        <v>1735</v>
      </c>
      <c r="C56" s="400"/>
      <c r="D56" s="423"/>
      <c r="E56" s="888"/>
      <c r="F56" s="676"/>
    </row>
    <row r="57" spans="1:6">
      <c r="A57" s="389"/>
      <c r="B57" s="405" t="s">
        <v>1736</v>
      </c>
      <c r="C57" s="400" t="s">
        <v>135</v>
      </c>
      <c r="D57" s="423">
        <v>1</v>
      </c>
      <c r="E57" s="888">
        <v>0</v>
      </c>
      <c r="F57" s="676">
        <f>D57*E57</f>
        <v>0</v>
      </c>
    </row>
    <row r="58" spans="1:6" s="436" customFormat="1" ht="8.25">
      <c r="A58" s="432"/>
      <c r="B58" s="433"/>
      <c r="C58" s="434"/>
      <c r="D58" s="435"/>
      <c r="E58" s="891"/>
      <c r="F58" s="686"/>
    </row>
    <row r="59" spans="1:6">
      <c r="A59" s="389">
        <v>37</v>
      </c>
      <c r="B59" s="424" t="s">
        <v>1737</v>
      </c>
      <c r="C59" s="400" t="s">
        <v>135</v>
      </c>
      <c r="D59" s="413">
        <v>1</v>
      </c>
      <c r="E59" s="886">
        <v>0</v>
      </c>
      <c r="F59" s="683">
        <f>D59*E59</f>
        <v>0</v>
      </c>
    </row>
    <row r="60" spans="1:6" s="421" customFormat="1" ht="6">
      <c r="A60" s="416"/>
      <c r="B60" s="438"/>
      <c r="C60" s="418"/>
      <c r="D60" s="419"/>
      <c r="E60" s="889"/>
      <c r="F60" s="684"/>
    </row>
    <row r="61" spans="1:6" ht="30">
      <c r="A61" s="389">
        <v>38</v>
      </c>
      <c r="B61" s="424" t="s">
        <v>1738</v>
      </c>
      <c r="C61" s="400" t="s">
        <v>135</v>
      </c>
      <c r="D61" s="413">
        <v>1</v>
      </c>
      <c r="E61" s="886">
        <v>0</v>
      </c>
      <c r="F61" s="683">
        <f>D61*E61</f>
        <v>0</v>
      </c>
    </row>
    <row r="62" spans="1:6" s="421" customFormat="1" ht="6">
      <c r="A62" s="416"/>
      <c r="B62" s="438"/>
      <c r="C62" s="418"/>
      <c r="D62" s="419"/>
      <c r="E62" s="889"/>
      <c r="F62" s="684"/>
    </row>
    <row r="63" spans="1:6" ht="90">
      <c r="A63" s="389">
        <v>39</v>
      </c>
      <c r="B63" s="427" t="s">
        <v>1683</v>
      </c>
      <c r="C63" s="400" t="s">
        <v>135</v>
      </c>
      <c r="D63" s="413">
        <v>1</v>
      </c>
      <c r="E63" s="886">
        <v>0</v>
      </c>
      <c r="F63" s="683">
        <f>D63*E63</f>
        <v>0</v>
      </c>
    </row>
    <row r="64" spans="1:6">
      <c r="A64" s="439"/>
      <c r="B64" s="440"/>
      <c r="C64" s="400"/>
      <c r="D64" s="413"/>
      <c r="E64" s="883"/>
      <c r="F64" s="683"/>
    </row>
    <row r="65" spans="1:6">
      <c r="A65" s="377"/>
      <c r="B65" s="401" t="s">
        <v>978</v>
      </c>
      <c r="C65" s="402"/>
      <c r="D65" s="404"/>
      <c r="E65" s="404"/>
      <c r="F65" s="428">
        <f>SUM(F12:F63)</f>
        <v>0</v>
      </c>
    </row>
    <row r="67" spans="1:6">
      <c r="F67" s="372"/>
    </row>
    <row r="68" spans="1:6">
      <c r="F68" s="372"/>
    </row>
  </sheetData>
  <sheetProtection algorithmName="SHA-512" hashValue="CZ3yrFa8dbrYD/tpIecEbtY5t38RTNxDj0ntJcvEzaA+jgVcnYDC9jhF+BkgQs6xsj+ozoRRa7QaN1gciV7QXQ==" saltValue="DtA0vZ02cFK94Q4f+o7+kQ==" spinCount="100000" sheet="1" objects="1" scenarios="1"/>
  <mergeCells count="1">
    <mergeCell ref="B2:D2"/>
  </mergeCells>
  <pageMargins left="0.7" right="0.7" top="0.75" bottom="0.75" header="0.3" footer="0.3"/>
  <pageSetup paperSize="9" scale="88" orientation="portrait" horizontalDpi="4294967293" verticalDpi="4294967293" r:id="rId1"/>
  <rowBreaks count="1" manualBreakCount="1">
    <brk id="33" max="16383" man="1"/>
  </row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7A7CE-7E51-4F13-B29C-6F809E54B7ED}">
  <sheetPr>
    <tabColor rgb="FFFFFF00"/>
  </sheetPr>
  <dimension ref="A2:F108"/>
  <sheetViews>
    <sheetView view="pageBreakPreview" zoomScaleNormal="100" zoomScaleSheetLayoutView="100" workbookViewId="0">
      <selection activeCell="D12" sqref="D12"/>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406" customWidth="1"/>
    <col min="7"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384" width="9.140625" style="373"/>
  </cols>
  <sheetData>
    <row r="2" spans="1:6">
      <c r="A2" s="371" t="s">
        <v>2257</v>
      </c>
      <c r="B2" s="829" t="s">
        <v>2258</v>
      </c>
      <c r="C2" s="830"/>
      <c r="D2" s="830"/>
    </row>
    <row r="3" spans="1:6">
      <c r="B3" s="374"/>
    </row>
    <row r="4" spans="1:6">
      <c r="A4" s="377" t="s">
        <v>1317</v>
      </c>
      <c r="B4" s="378" t="s">
        <v>1318</v>
      </c>
      <c r="C4" s="379" t="s">
        <v>1319</v>
      </c>
      <c r="D4" s="407" t="s">
        <v>1320</v>
      </c>
      <c r="E4" s="381" t="s">
        <v>1321</v>
      </c>
      <c r="F4" s="408" t="s">
        <v>1322</v>
      </c>
    </row>
    <row r="5" spans="1:6">
      <c r="A5" s="383"/>
      <c r="B5" s="384"/>
      <c r="E5" s="385"/>
      <c r="F5" s="409"/>
    </row>
    <row r="6" spans="1:6">
      <c r="A6" s="383"/>
      <c r="B6" s="387" t="s">
        <v>1625</v>
      </c>
      <c r="E6" s="385"/>
      <c r="F6" s="409"/>
    </row>
    <row r="7" spans="1:6" ht="65.25" customHeight="1">
      <c r="A7" s="383"/>
      <c r="B7" s="410" t="s">
        <v>1684</v>
      </c>
      <c r="E7" s="675"/>
      <c r="F7" s="676"/>
    </row>
    <row r="8" spans="1:6" ht="46.5" customHeight="1">
      <c r="A8" s="383"/>
      <c r="B8" s="388" t="s">
        <v>1685</v>
      </c>
      <c r="E8" s="883"/>
      <c r="F8" s="676"/>
    </row>
    <row r="9" spans="1:6">
      <c r="A9" s="383"/>
      <c r="B9" s="388" t="s">
        <v>1705</v>
      </c>
      <c r="E9" s="883"/>
      <c r="F9" s="676"/>
    </row>
    <row r="10" spans="1:6" ht="60">
      <c r="A10" s="383"/>
      <c r="B10" s="429" t="s">
        <v>1706</v>
      </c>
      <c r="E10" s="883"/>
      <c r="F10" s="676"/>
    </row>
    <row r="11" spans="1:6">
      <c r="A11" s="411"/>
      <c r="B11" s="430"/>
      <c r="C11" s="413"/>
      <c r="D11" s="413"/>
      <c r="E11" s="886"/>
      <c r="F11" s="683"/>
    </row>
    <row r="12" spans="1:6">
      <c r="A12" s="389">
        <v>1</v>
      </c>
      <c r="B12" s="399" t="s">
        <v>1739</v>
      </c>
      <c r="C12" s="413" t="s">
        <v>135</v>
      </c>
      <c r="D12" s="413">
        <v>33</v>
      </c>
      <c r="E12" s="886">
        <v>0</v>
      </c>
      <c r="F12" s="683">
        <f>D12*E12</f>
        <v>0</v>
      </c>
    </row>
    <row r="13" spans="1:6" ht="45">
      <c r="A13" s="389"/>
      <c r="B13" s="399" t="s">
        <v>1740</v>
      </c>
      <c r="C13" s="413"/>
      <c r="D13" s="413"/>
      <c r="E13" s="886"/>
      <c r="F13" s="683"/>
    </row>
    <row r="14" spans="1:6" ht="60">
      <c r="A14" s="389"/>
      <c r="B14" s="399" t="s">
        <v>1741</v>
      </c>
      <c r="C14" s="413"/>
      <c r="D14" s="413"/>
      <c r="E14" s="886"/>
      <c r="F14" s="683"/>
    </row>
    <row r="15" spans="1:6">
      <c r="A15" s="389"/>
      <c r="B15" s="399" t="s">
        <v>1742</v>
      </c>
      <c r="C15" s="413"/>
      <c r="D15" s="413"/>
      <c r="E15" s="886"/>
      <c r="F15" s="683"/>
    </row>
    <row r="16" spans="1:6">
      <c r="A16" s="389"/>
      <c r="B16" s="399" t="s">
        <v>1743</v>
      </c>
      <c r="C16" s="413"/>
      <c r="D16" s="413"/>
      <c r="E16" s="886"/>
      <c r="F16" s="683"/>
    </row>
    <row r="17" spans="1:6" ht="30">
      <c r="A17" s="389"/>
      <c r="B17" s="399" t="s">
        <v>1744</v>
      </c>
      <c r="C17" s="413"/>
      <c r="D17" s="413"/>
      <c r="E17" s="886"/>
      <c r="F17" s="683"/>
    </row>
    <row r="18" spans="1:6" s="436" customFormat="1" ht="8.25">
      <c r="A18" s="432"/>
      <c r="B18" s="441"/>
      <c r="C18" s="442"/>
      <c r="D18" s="442"/>
      <c r="E18" s="892"/>
      <c r="F18" s="689"/>
    </row>
    <row r="19" spans="1:6" s="421" customFormat="1" ht="46.5" customHeight="1">
      <c r="A19" s="389">
        <v>2</v>
      </c>
      <c r="B19" s="390" t="s">
        <v>1745</v>
      </c>
      <c r="C19" s="413" t="s">
        <v>135</v>
      </c>
      <c r="D19" s="413">
        <v>33</v>
      </c>
      <c r="E19" s="886">
        <v>0</v>
      </c>
      <c r="F19" s="683">
        <f>D19*E19</f>
        <v>0</v>
      </c>
    </row>
    <row r="20" spans="1:6" s="436" customFormat="1" ht="8.25">
      <c r="A20" s="432"/>
      <c r="B20" s="441"/>
      <c r="C20" s="442"/>
      <c r="D20" s="442"/>
      <c r="E20" s="892"/>
      <c r="F20" s="689"/>
    </row>
    <row r="21" spans="1:6" s="421" customFormat="1">
      <c r="A21" s="389">
        <v>3</v>
      </c>
      <c r="B21" s="405" t="s">
        <v>1746</v>
      </c>
      <c r="C21" s="413" t="s">
        <v>135</v>
      </c>
      <c r="D21" s="413">
        <v>22</v>
      </c>
      <c r="E21" s="886">
        <v>0</v>
      </c>
      <c r="F21" s="683">
        <f>D21*E21</f>
        <v>0</v>
      </c>
    </row>
    <row r="22" spans="1:6" s="421" customFormat="1" ht="30">
      <c r="A22" s="389"/>
      <c r="B22" s="390" t="s">
        <v>1747</v>
      </c>
      <c r="C22" s="413"/>
      <c r="D22" s="413"/>
      <c r="E22" s="886"/>
      <c r="F22" s="683"/>
    </row>
    <row r="23" spans="1:6" s="421" customFormat="1" ht="30">
      <c r="A23" s="389"/>
      <c r="B23" s="390" t="s">
        <v>1748</v>
      </c>
      <c r="C23" s="413"/>
      <c r="D23" s="413"/>
      <c r="E23" s="886"/>
      <c r="F23" s="683"/>
    </row>
    <row r="24" spans="1:6" s="421" customFormat="1">
      <c r="A24" s="389"/>
      <c r="B24" s="390" t="s">
        <v>1749</v>
      </c>
      <c r="C24" s="413"/>
      <c r="D24" s="413"/>
      <c r="E24" s="886"/>
      <c r="F24" s="683"/>
    </row>
    <row r="25" spans="1:6" s="421" customFormat="1">
      <c r="A25" s="389"/>
      <c r="B25" s="390" t="s">
        <v>1743</v>
      </c>
      <c r="C25" s="413"/>
      <c r="D25" s="413"/>
      <c r="E25" s="886"/>
      <c r="F25" s="683"/>
    </row>
    <row r="26" spans="1:6" s="436" customFormat="1" ht="8.25">
      <c r="A26" s="432"/>
      <c r="B26" s="441"/>
      <c r="C26" s="442"/>
      <c r="D26" s="442"/>
      <c r="E26" s="892"/>
      <c r="F26" s="689"/>
    </row>
    <row r="27" spans="1:6" s="421" customFormat="1" ht="78" customHeight="1">
      <c r="A27" s="389">
        <v>4</v>
      </c>
      <c r="B27" s="398" t="s">
        <v>1750</v>
      </c>
      <c r="C27" s="413" t="s">
        <v>135</v>
      </c>
      <c r="D27" s="413">
        <v>22</v>
      </c>
      <c r="E27" s="886">
        <v>0</v>
      </c>
      <c r="F27" s="683">
        <f>D27*E27</f>
        <v>0</v>
      </c>
    </row>
    <row r="28" spans="1:6" s="436" customFormat="1" ht="8.25">
      <c r="A28" s="432"/>
      <c r="B28" s="441"/>
      <c r="C28" s="442"/>
      <c r="D28" s="442"/>
      <c r="E28" s="892"/>
      <c r="F28" s="689"/>
    </row>
    <row r="29" spans="1:6" s="421" customFormat="1" ht="120">
      <c r="A29" s="389">
        <v>5</v>
      </c>
      <c r="B29" s="398" t="s">
        <v>1751</v>
      </c>
      <c r="C29" s="413" t="s">
        <v>135</v>
      </c>
      <c r="D29" s="413">
        <v>53</v>
      </c>
      <c r="E29" s="886">
        <v>0</v>
      </c>
      <c r="F29" s="683">
        <f>D29*E29</f>
        <v>0</v>
      </c>
    </row>
    <row r="30" spans="1:6" s="436" customFormat="1" ht="8.25">
      <c r="A30" s="432"/>
      <c r="B30" s="441"/>
      <c r="C30" s="442"/>
      <c r="D30" s="442"/>
      <c r="E30" s="892"/>
      <c r="F30" s="689"/>
    </row>
    <row r="31" spans="1:6">
      <c r="A31" s="389">
        <v>6</v>
      </c>
      <c r="B31" s="399" t="s">
        <v>1752</v>
      </c>
      <c r="C31" s="413" t="s">
        <v>135</v>
      </c>
      <c r="D31" s="413">
        <v>1</v>
      </c>
      <c r="E31" s="886">
        <v>0</v>
      </c>
      <c r="F31" s="683">
        <f>D31*E31</f>
        <v>0</v>
      </c>
    </row>
    <row r="32" spans="1:6" ht="45">
      <c r="A32" s="389"/>
      <c r="B32" s="398" t="s">
        <v>1753</v>
      </c>
      <c r="C32" s="413"/>
      <c r="D32" s="413"/>
      <c r="E32" s="886"/>
      <c r="F32" s="683"/>
    </row>
    <row r="33" spans="1:6" ht="45">
      <c r="A33" s="389"/>
      <c r="B33" s="398" t="s">
        <v>1754</v>
      </c>
      <c r="C33" s="413"/>
      <c r="D33" s="413"/>
      <c r="E33" s="886"/>
      <c r="F33" s="683"/>
    </row>
    <row r="34" spans="1:6" s="436" customFormat="1" ht="8.25">
      <c r="A34" s="432"/>
      <c r="B34" s="441"/>
      <c r="C34" s="442"/>
      <c r="D34" s="442"/>
      <c r="E34" s="892"/>
      <c r="F34" s="689"/>
    </row>
    <row r="35" spans="1:6" ht="45">
      <c r="A35" s="389">
        <v>7</v>
      </c>
      <c r="B35" s="398" t="s">
        <v>1755</v>
      </c>
      <c r="C35" s="413" t="s">
        <v>135</v>
      </c>
      <c r="D35" s="413">
        <v>1</v>
      </c>
      <c r="E35" s="886">
        <v>0</v>
      </c>
      <c r="F35" s="683">
        <f>D35*E35</f>
        <v>0</v>
      </c>
    </row>
    <row r="36" spans="1:6" s="436" customFormat="1" ht="8.25">
      <c r="A36" s="432"/>
      <c r="B36" s="441"/>
      <c r="C36" s="442"/>
      <c r="D36" s="442"/>
      <c r="E36" s="892"/>
      <c r="F36" s="689"/>
    </row>
    <row r="37" spans="1:6">
      <c r="A37" s="389">
        <v>8</v>
      </c>
      <c r="B37" s="399" t="s">
        <v>1756</v>
      </c>
      <c r="C37" s="400" t="s">
        <v>135</v>
      </c>
      <c r="D37" s="423">
        <v>2</v>
      </c>
      <c r="E37" s="888">
        <v>0</v>
      </c>
      <c r="F37" s="685">
        <f>D37*E37</f>
        <v>0</v>
      </c>
    </row>
    <row r="38" spans="1:6" ht="30">
      <c r="A38" s="389"/>
      <c r="B38" s="398" t="s">
        <v>1757</v>
      </c>
      <c r="C38" s="400"/>
      <c r="D38" s="423"/>
      <c r="E38" s="888"/>
      <c r="F38" s="685"/>
    </row>
    <row r="39" spans="1:6" ht="30">
      <c r="A39" s="389"/>
      <c r="B39" s="398" t="s">
        <v>1758</v>
      </c>
      <c r="C39" s="400"/>
      <c r="D39" s="423"/>
      <c r="E39" s="888"/>
      <c r="F39" s="685"/>
    </row>
    <row r="40" spans="1:6">
      <c r="A40" s="389"/>
      <c r="B40" s="399" t="s">
        <v>1743</v>
      </c>
      <c r="C40" s="400"/>
      <c r="D40" s="423"/>
      <c r="E40" s="888"/>
      <c r="F40" s="685"/>
    </row>
    <row r="41" spans="1:6" s="436" customFormat="1" ht="8.25">
      <c r="A41" s="432"/>
      <c r="B41" s="441"/>
      <c r="C41" s="442"/>
      <c r="D41" s="442"/>
      <c r="E41" s="892"/>
      <c r="F41" s="689"/>
    </row>
    <row r="42" spans="1:6">
      <c r="A42" s="389">
        <v>9</v>
      </c>
      <c r="B42" s="398" t="s">
        <v>1759</v>
      </c>
      <c r="C42" s="400" t="s">
        <v>135</v>
      </c>
      <c r="D42" s="423">
        <v>15</v>
      </c>
      <c r="E42" s="888">
        <v>0</v>
      </c>
      <c r="F42" s="685">
        <f>D42*E42</f>
        <v>0</v>
      </c>
    </row>
    <row r="43" spans="1:6" ht="75">
      <c r="A43" s="389"/>
      <c r="B43" s="398" t="s">
        <v>1760</v>
      </c>
      <c r="C43" s="400"/>
      <c r="D43" s="423"/>
      <c r="E43" s="888"/>
      <c r="F43" s="685"/>
    </row>
    <row r="44" spans="1:6" ht="30">
      <c r="A44" s="389"/>
      <c r="B44" s="398" t="s">
        <v>1761</v>
      </c>
      <c r="C44" s="400"/>
      <c r="D44" s="423"/>
      <c r="E44" s="888"/>
      <c r="F44" s="685"/>
    </row>
    <row r="45" spans="1:6" ht="30">
      <c r="A45" s="389"/>
      <c r="B45" s="398" t="s">
        <v>1762</v>
      </c>
      <c r="C45" s="400"/>
      <c r="D45" s="423"/>
      <c r="E45" s="888"/>
      <c r="F45" s="685"/>
    </row>
    <row r="46" spans="1:6" s="436" customFormat="1" ht="8.25">
      <c r="A46" s="432"/>
      <c r="B46" s="433"/>
      <c r="C46" s="434"/>
      <c r="D46" s="435"/>
      <c r="E46" s="891"/>
      <c r="F46" s="686"/>
    </row>
    <row r="47" spans="1:6">
      <c r="A47" s="389">
        <v>10</v>
      </c>
      <c r="B47" s="405" t="s">
        <v>1763</v>
      </c>
      <c r="C47" s="400" t="s">
        <v>135</v>
      </c>
      <c r="D47" s="423">
        <v>1</v>
      </c>
      <c r="E47" s="888">
        <v>0</v>
      </c>
      <c r="F47" s="685">
        <f>D47*E47</f>
        <v>0</v>
      </c>
    </row>
    <row r="48" spans="1:6">
      <c r="A48" s="389"/>
      <c r="B48" s="399" t="s">
        <v>1764</v>
      </c>
      <c r="C48" s="400"/>
      <c r="D48" s="423"/>
      <c r="E48" s="888"/>
      <c r="F48" s="685"/>
    </row>
    <row r="49" spans="1:6" ht="30">
      <c r="A49" s="389"/>
      <c r="B49" s="399" t="s">
        <v>1765</v>
      </c>
      <c r="C49" s="400"/>
      <c r="D49" s="423"/>
      <c r="E49" s="888"/>
      <c r="F49" s="685"/>
    </row>
    <row r="50" spans="1:6">
      <c r="A50" s="389"/>
      <c r="B50" s="399" t="s">
        <v>1742</v>
      </c>
      <c r="C50" s="400"/>
      <c r="D50" s="423"/>
      <c r="E50" s="888"/>
      <c r="F50" s="685"/>
    </row>
    <row r="51" spans="1:6">
      <c r="A51" s="389"/>
      <c r="B51" s="399" t="s">
        <v>1743</v>
      </c>
      <c r="C51" s="400"/>
      <c r="D51" s="423"/>
      <c r="E51" s="888"/>
      <c r="F51" s="685"/>
    </row>
    <row r="52" spans="1:6">
      <c r="A52" s="389"/>
      <c r="B52" s="399" t="s">
        <v>1766</v>
      </c>
      <c r="C52" s="400"/>
      <c r="D52" s="423"/>
      <c r="E52" s="888"/>
      <c r="F52" s="685"/>
    </row>
    <row r="53" spans="1:6">
      <c r="A53" s="389"/>
      <c r="B53" s="399" t="s">
        <v>1767</v>
      </c>
      <c r="C53" s="400"/>
      <c r="D53" s="423"/>
      <c r="E53" s="888"/>
      <c r="F53" s="685"/>
    </row>
    <row r="54" spans="1:6">
      <c r="A54" s="389"/>
      <c r="B54" s="399" t="s">
        <v>1768</v>
      </c>
      <c r="C54" s="400"/>
      <c r="D54" s="423"/>
      <c r="E54" s="888"/>
      <c r="F54" s="685"/>
    </row>
    <row r="55" spans="1:6" s="436" customFormat="1" ht="8.25">
      <c r="A55" s="432"/>
      <c r="B55" s="433"/>
      <c r="C55" s="434"/>
      <c r="D55" s="435"/>
      <c r="E55" s="891"/>
      <c r="F55" s="686"/>
    </row>
    <row r="56" spans="1:6">
      <c r="A56" s="389">
        <v>11</v>
      </c>
      <c r="B56" s="405" t="s">
        <v>1769</v>
      </c>
      <c r="C56" s="400" t="s">
        <v>135</v>
      </c>
      <c r="D56" s="423">
        <v>1</v>
      </c>
      <c r="E56" s="888">
        <v>0</v>
      </c>
      <c r="F56" s="685">
        <f>D56*E56</f>
        <v>0</v>
      </c>
    </row>
    <row r="57" spans="1:6">
      <c r="A57" s="389"/>
      <c r="B57" s="399" t="s">
        <v>1770</v>
      </c>
      <c r="C57" s="400"/>
      <c r="D57" s="423"/>
      <c r="E57" s="888"/>
      <c r="F57" s="685"/>
    </row>
    <row r="58" spans="1:6" ht="30">
      <c r="A58" s="389"/>
      <c r="B58" s="399" t="s">
        <v>1771</v>
      </c>
      <c r="C58" s="400"/>
      <c r="D58" s="423"/>
      <c r="E58" s="888"/>
      <c r="F58" s="685"/>
    </row>
    <row r="59" spans="1:6" ht="18" customHeight="1">
      <c r="A59" s="389"/>
      <c r="B59" s="399" t="s">
        <v>1772</v>
      </c>
      <c r="C59" s="400"/>
      <c r="D59" s="423"/>
      <c r="E59" s="888"/>
      <c r="F59" s="685"/>
    </row>
    <row r="60" spans="1:6">
      <c r="A60" s="389"/>
      <c r="B60" s="399" t="s">
        <v>1773</v>
      </c>
      <c r="C60" s="400"/>
      <c r="D60" s="423"/>
      <c r="E60" s="888"/>
      <c r="F60" s="685"/>
    </row>
    <row r="61" spans="1:6">
      <c r="A61" s="389"/>
      <c r="B61" s="399" t="s">
        <v>1774</v>
      </c>
      <c r="C61" s="400"/>
      <c r="D61" s="423"/>
      <c r="E61" s="888"/>
      <c r="F61" s="685"/>
    </row>
    <row r="62" spans="1:6">
      <c r="A62" s="389"/>
      <c r="B62" s="399" t="s">
        <v>1743</v>
      </c>
      <c r="C62" s="400"/>
      <c r="D62" s="423"/>
      <c r="E62" s="888"/>
      <c r="F62" s="685"/>
    </row>
    <row r="63" spans="1:6">
      <c r="A63" s="389"/>
      <c r="B63" s="398" t="s">
        <v>1775</v>
      </c>
      <c r="C63" s="400"/>
      <c r="D63" s="423"/>
      <c r="E63" s="888"/>
      <c r="F63" s="685"/>
    </row>
    <row r="64" spans="1:6">
      <c r="A64" s="389"/>
      <c r="B64" s="399" t="s">
        <v>1776</v>
      </c>
      <c r="C64" s="400"/>
      <c r="D64" s="423"/>
      <c r="E64" s="888"/>
      <c r="F64" s="685"/>
    </row>
    <row r="65" spans="1:6" s="436" customFormat="1" ht="8.25">
      <c r="A65" s="432"/>
      <c r="B65" s="433"/>
      <c r="C65" s="434"/>
      <c r="D65" s="435"/>
      <c r="E65" s="891"/>
      <c r="F65" s="686"/>
    </row>
    <row r="66" spans="1:6">
      <c r="A66" s="389">
        <v>12</v>
      </c>
      <c r="B66" s="398" t="s">
        <v>1777</v>
      </c>
      <c r="C66" s="400" t="s">
        <v>135</v>
      </c>
      <c r="D66" s="423">
        <v>33</v>
      </c>
      <c r="E66" s="888">
        <v>0</v>
      </c>
      <c r="F66" s="685">
        <f>D66*E66</f>
        <v>0</v>
      </c>
    </row>
    <row r="67" spans="1:6" s="436" customFormat="1" ht="8.25">
      <c r="A67" s="432"/>
      <c r="B67" s="433"/>
      <c r="C67" s="434"/>
      <c r="D67" s="435"/>
      <c r="E67" s="891"/>
      <c r="F67" s="686"/>
    </row>
    <row r="68" spans="1:6">
      <c r="A68" s="389">
        <v>13</v>
      </c>
      <c r="B68" s="399" t="s">
        <v>1778</v>
      </c>
      <c r="C68" s="400" t="s">
        <v>135</v>
      </c>
      <c r="D68" s="423">
        <v>23</v>
      </c>
      <c r="E68" s="888">
        <v>0</v>
      </c>
      <c r="F68" s="685">
        <f>D68*E68</f>
        <v>0</v>
      </c>
    </row>
    <row r="69" spans="1:6" s="436" customFormat="1" ht="8.25">
      <c r="A69" s="432"/>
      <c r="B69" s="433"/>
      <c r="C69" s="434"/>
      <c r="D69" s="435"/>
      <c r="E69" s="891"/>
      <c r="F69" s="686"/>
    </row>
    <row r="70" spans="1:6">
      <c r="A70" s="389">
        <v>14</v>
      </c>
      <c r="B70" s="399" t="s">
        <v>1779</v>
      </c>
      <c r="C70" s="400" t="s">
        <v>135</v>
      </c>
      <c r="D70" s="423">
        <v>23</v>
      </c>
      <c r="E70" s="888">
        <v>0</v>
      </c>
      <c r="F70" s="685">
        <f>D70*E70</f>
        <v>0</v>
      </c>
    </row>
    <row r="71" spans="1:6" s="436" customFormat="1" ht="8.25">
      <c r="A71" s="432"/>
      <c r="B71" s="433"/>
      <c r="C71" s="434"/>
      <c r="D71" s="435"/>
      <c r="E71" s="891"/>
      <c r="F71" s="686"/>
    </row>
    <row r="72" spans="1:6" ht="105">
      <c r="A72" s="389">
        <v>15</v>
      </c>
      <c r="B72" s="398" t="s">
        <v>1780</v>
      </c>
      <c r="D72" s="443"/>
      <c r="E72" s="883"/>
      <c r="F72" s="676"/>
    </row>
    <row r="73" spans="1:6">
      <c r="A73" s="389"/>
      <c r="B73" s="399" t="s">
        <v>1781</v>
      </c>
      <c r="C73" s="375" t="s">
        <v>963</v>
      </c>
      <c r="D73" s="443">
        <v>68</v>
      </c>
      <c r="E73" s="883">
        <v>0</v>
      </c>
      <c r="F73" s="676">
        <f>D73*E73</f>
        <v>0</v>
      </c>
    </row>
    <row r="74" spans="1:6">
      <c r="A74" s="389"/>
      <c r="B74" s="399" t="s">
        <v>1782</v>
      </c>
      <c r="C74" s="375" t="s">
        <v>963</v>
      </c>
      <c r="D74" s="443">
        <v>105</v>
      </c>
      <c r="E74" s="883">
        <v>0</v>
      </c>
      <c r="F74" s="676">
        <f t="shared" ref="F74:F79" si="0">D74*E74</f>
        <v>0</v>
      </c>
    </row>
    <row r="75" spans="1:6">
      <c r="A75" s="389"/>
      <c r="B75" s="399" t="s">
        <v>1783</v>
      </c>
      <c r="C75" s="375" t="s">
        <v>963</v>
      </c>
      <c r="D75" s="443">
        <v>84</v>
      </c>
      <c r="E75" s="883">
        <v>0</v>
      </c>
      <c r="F75" s="676">
        <f t="shared" si="0"/>
        <v>0</v>
      </c>
    </row>
    <row r="76" spans="1:6">
      <c r="A76" s="389"/>
      <c r="B76" s="390" t="s">
        <v>1784</v>
      </c>
      <c r="C76" s="375" t="s">
        <v>963</v>
      </c>
      <c r="D76" s="443">
        <v>38</v>
      </c>
      <c r="E76" s="883">
        <v>0</v>
      </c>
      <c r="F76" s="676">
        <f t="shared" si="0"/>
        <v>0</v>
      </c>
    </row>
    <row r="77" spans="1:6">
      <c r="A77" s="389"/>
      <c r="B77" s="390" t="s">
        <v>1785</v>
      </c>
      <c r="C77" s="375" t="s">
        <v>963</v>
      </c>
      <c r="D77" s="443">
        <v>36</v>
      </c>
      <c r="E77" s="883">
        <v>0</v>
      </c>
      <c r="F77" s="676">
        <f t="shared" si="0"/>
        <v>0</v>
      </c>
    </row>
    <row r="78" spans="1:6">
      <c r="A78" s="389"/>
      <c r="B78" s="405" t="s">
        <v>1786</v>
      </c>
      <c r="C78" s="400" t="s">
        <v>963</v>
      </c>
      <c r="D78" s="423">
        <v>36</v>
      </c>
      <c r="E78" s="888">
        <v>0</v>
      </c>
      <c r="F78" s="676">
        <f t="shared" si="0"/>
        <v>0</v>
      </c>
    </row>
    <row r="79" spans="1:6">
      <c r="A79" s="389"/>
      <c r="B79" s="405" t="s">
        <v>1787</v>
      </c>
      <c r="C79" s="400" t="s">
        <v>963</v>
      </c>
      <c r="D79" s="423">
        <v>14</v>
      </c>
      <c r="E79" s="888">
        <v>0</v>
      </c>
      <c r="F79" s="676">
        <f t="shared" si="0"/>
        <v>0</v>
      </c>
    </row>
    <row r="80" spans="1:6" s="436" customFormat="1" ht="8.25">
      <c r="A80" s="432"/>
      <c r="B80" s="433"/>
      <c r="C80" s="434"/>
      <c r="D80" s="435"/>
      <c r="E80" s="891"/>
      <c r="F80" s="686"/>
    </row>
    <row r="81" spans="1:6" ht="75">
      <c r="A81" s="389">
        <v>16</v>
      </c>
      <c r="B81" s="398" t="s">
        <v>1788</v>
      </c>
      <c r="D81" s="443"/>
      <c r="E81" s="883"/>
      <c r="F81" s="676"/>
    </row>
    <row r="82" spans="1:6">
      <c r="A82" s="389"/>
      <c r="B82" s="399" t="s">
        <v>1789</v>
      </c>
      <c r="C82" s="375" t="s">
        <v>963</v>
      </c>
      <c r="D82" s="443">
        <v>68</v>
      </c>
      <c r="E82" s="883">
        <v>0</v>
      </c>
      <c r="F82" s="676">
        <f>D82*E82</f>
        <v>0</v>
      </c>
    </row>
    <row r="83" spans="1:6">
      <c r="A83" s="389"/>
      <c r="B83" s="399" t="s">
        <v>1790</v>
      </c>
      <c r="C83" s="375" t="s">
        <v>963</v>
      </c>
      <c r="D83" s="443">
        <v>105</v>
      </c>
      <c r="E83" s="883">
        <v>0</v>
      </c>
      <c r="F83" s="676">
        <f>D83*E83</f>
        <v>0</v>
      </c>
    </row>
    <row r="84" spans="1:6">
      <c r="A84" s="389"/>
      <c r="B84" s="399" t="s">
        <v>1783</v>
      </c>
      <c r="C84" s="375" t="s">
        <v>963</v>
      </c>
      <c r="D84" s="443">
        <v>84</v>
      </c>
      <c r="E84" s="883">
        <v>0</v>
      </c>
      <c r="F84" s="676">
        <f>D84*E84</f>
        <v>0</v>
      </c>
    </row>
    <row r="85" spans="1:6" s="436" customFormat="1" ht="8.25">
      <c r="A85" s="432"/>
      <c r="B85" s="433"/>
      <c r="C85" s="434"/>
      <c r="D85" s="435"/>
      <c r="E85" s="891"/>
      <c r="F85" s="686"/>
    </row>
    <row r="86" spans="1:6" ht="105">
      <c r="A86" s="389">
        <v>17</v>
      </c>
      <c r="B86" s="398" t="s">
        <v>1791</v>
      </c>
      <c r="D86" s="443"/>
      <c r="E86" s="883"/>
      <c r="F86" s="676"/>
    </row>
    <row r="87" spans="1:6">
      <c r="A87" s="389"/>
      <c r="B87" s="399" t="s">
        <v>1781</v>
      </c>
      <c r="C87" s="375" t="s">
        <v>963</v>
      </c>
      <c r="D87" s="443">
        <v>78</v>
      </c>
      <c r="E87" s="883">
        <v>0</v>
      </c>
      <c r="F87" s="676">
        <f>D87*E87</f>
        <v>0</v>
      </c>
    </row>
    <row r="88" spans="1:6">
      <c r="A88" s="389"/>
      <c r="B88" s="399" t="s">
        <v>1782</v>
      </c>
      <c r="C88" s="375" t="s">
        <v>963</v>
      </c>
      <c r="D88" s="443">
        <v>120</v>
      </c>
      <c r="E88" s="883">
        <v>0</v>
      </c>
      <c r="F88" s="676">
        <f t="shared" ref="F88:F93" si="1">D88*E88</f>
        <v>0</v>
      </c>
    </row>
    <row r="89" spans="1:6">
      <c r="A89" s="389"/>
      <c r="B89" s="399" t="s">
        <v>1792</v>
      </c>
      <c r="C89" s="375" t="s">
        <v>963</v>
      </c>
      <c r="D89" s="443">
        <v>95</v>
      </c>
      <c r="E89" s="883">
        <v>0</v>
      </c>
      <c r="F89" s="676">
        <f t="shared" si="1"/>
        <v>0</v>
      </c>
    </row>
    <row r="90" spans="1:6">
      <c r="A90" s="389"/>
      <c r="B90" s="390" t="s">
        <v>1793</v>
      </c>
      <c r="C90" s="375" t="s">
        <v>963</v>
      </c>
      <c r="D90" s="443">
        <v>42</v>
      </c>
      <c r="E90" s="883">
        <v>0</v>
      </c>
      <c r="F90" s="676">
        <f t="shared" si="1"/>
        <v>0</v>
      </c>
    </row>
    <row r="91" spans="1:6">
      <c r="A91" s="389"/>
      <c r="B91" s="390" t="s">
        <v>1794</v>
      </c>
      <c r="C91" s="375" t="s">
        <v>963</v>
      </c>
      <c r="D91" s="443">
        <v>39</v>
      </c>
      <c r="E91" s="883">
        <v>0</v>
      </c>
      <c r="F91" s="676">
        <f t="shared" si="1"/>
        <v>0</v>
      </c>
    </row>
    <row r="92" spans="1:6">
      <c r="A92" s="389"/>
      <c r="B92" s="405" t="s">
        <v>1795</v>
      </c>
      <c r="C92" s="400" t="s">
        <v>963</v>
      </c>
      <c r="D92" s="423">
        <v>40</v>
      </c>
      <c r="E92" s="888">
        <v>0</v>
      </c>
      <c r="F92" s="676">
        <f t="shared" si="1"/>
        <v>0</v>
      </c>
    </row>
    <row r="93" spans="1:6">
      <c r="A93" s="389"/>
      <c r="B93" s="405" t="s">
        <v>1796</v>
      </c>
      <c r="C93" s="400" t="s">
        <v>963</v>
      </c>
      <c r="D93" s="423">
        <v>32</v>
      </c>
      <c r="E93" s="888">
        <v>0</v>
      </c>
      <c r="F93" s="676">
        <f t="shared" si="1"/>
        <v>0</v>
      </c>
    </row>
    <row r="94" spans="1:6" s="436" customFormat="1" ht="8.25">
      <c r="A94" s="432"/>
      <c r="B94" s="433"/>
      <c r="C94" s="434"/>
      <c r="D94" s="435"/>
      <c r="E94" s="891"/>
      <c r="F94" s="686"/>
    </row>
    <row r="95" spans="1:6" ht="45">
      <c r="A95" s="389">
        <v>18</v>
      </c>
      <c r="B95" s="398" t="s">
        <v>1797</v>
      </c>
      <c r="C95" s="400" t="s">
        <v>135</v>
      </c>
      <c r="D95" s="423">
        <v>6</v>
      </c>
      <c r="E95" s="888">
        <v>0</v>
      </c>
      <c r="F95" s="685">
        <f>D95*E95</f>
        <v>0</v>
      </c>
    </row>
    <row r="96" spans="1:6" s="436" customFormat="1" ht="8.25">
      <c r="A96" s="432"/>
      <c r="B96" s="433"/>
      <c r="C96" s="434"/>
      <c r="D96" s="435"/>
      <c r="E96" s="891"/>
      <c r="F96" s="686"/>
    </row>
    <row r="97" spans="1:6" ht="45">
      <c r="A97" s="389">
        <v>19</v>
      </c>
      <c r="B97" s="398" t="s">
        <v>1798</v>
      </c>
      <c r="C97" s="400" t="s">
        <v>135</v>
      </c>
      <c r="D97" s="423">
        <v>6</v>
      </c>
      <c r="E97" s="888">
        <v>0</v>
      </c>
      <c r="F97" s="676">
        <f>D97*E97</f>
        <v>0</v>
      </c>
    </row>
    <row r="98" spans="1:6" s="436" customFormat="1" ht="8.25">
      <c r="A98" s="432"/>
      <c r="B98" s="433"/>
      <c r="C98" s="434"/>
      <c r="D98" s="435"/>
      <c r="E98" s="891"/>
      <c r="F98" s="686"/>
    </row>
    <row r="99" spans="1:6" ht="165">
      <c r="A99" s="389">
        <v>20</v>
      </c>
      <c r="B99" s="398" t="s">
        <v>1799</v>
      </c>
      <c r="C99" s="400"/>
      <c r="D99" s="423"/>
      <c r="E99" s="888"/>
      <c r="F99" s="676"/>
    </row>
    <row r="100" spans="1:6">
      <c r="A100" s="389"/>
      <c r="B100" s="405" t="s">
        <v>1800</v>
      </c>
      <c r="C100" s="400" t="s">
        <v>135</v>
      </c>
      <c r="D100" s="423">
        <v>3</v>
      </c>
      <c r="E100" s="888">
        <v>0</v>
      </c>
      <c r="F100" s="676">
        <f>D100*E100</f>
        <v>0</v>
      </c>
    </row>
    <row r="101" spans="1:6">
      <c r="A101" s="389"/>
      <c r="B101" s="405" t="s">
        <v>1801</v>
      </c>
      <c r="C101" s="400" t="s">
        <v>135</v>
      </c>
      <c r="D101" s="423">
        <v>4</v>
      </c>
      <c r="E101" s="888">
        <v>0</v>
      </c>
      <c r="F101" s="676">
        <f>D101*E101</f>
        <v>0</v>
      </c>
    </row>
    <row r="102" spans="1:6" s="436" customFormat="1" ht="8.25">
      <c r="A102" s="432"/>
      <c r="B102" s="433"/>
      <c r="C102" s="434"/>
      <c r="D102" s="435"/>
      <c r="E102" s="891"/>
      <c r="F102" s="686"/>
    </row>
    <row r="103" spans="1:6" ht="45">
      <c r="A103" s="389">
        <v>21</v>
      </c>
      <c r="B103" s="405" t="s">
        <v>1802</v>
      </c>
      <c r="C103" s="400" t="s">
        <v>135</v>
      </c>
      <c r="D103" s="423">
        <v>1</v>
      </c>
      <c r="E103" s="888">
        <v>0</v>
      </c>
      <c r="F103" s="676">
        <f>D103*E103</f>
        <v>0</v>
      </c>
    </row>
    <row r="104" spans="1:6">
      <c r="A104" s="439"/>
      <c r="B104" s="440"/>
      <c r="C104" s="400"/>
      <c r="D104" s="413"/>
      <c r="E104" s="883"/>
      <c r="F104" s="683"/>
    </row>
    <row r="105" spans="1:6">
      <c r="A105" s="377"/>
      <c r="B105" s="401" t="s">
        <v>978</v>
      </c>
      <c r="C105" s="402"/>
      <c r="D105" s="404"/>
      <c r="E105" s="404"/>
      <c r="F105" s="428">
        <f>SUM(F12:F103)</f>
        <v>0</v>
      </c>
    </row>
    <row r="107" spans="1:6">
      <c r="F107" s="372"/>
    </row>
    <row r="108" spans="1:6">
      <c r="F108" s="372"/>
    </row>
  </sheetData>
  <sheetProtection algorithmName="SHA-512" hashValue="zRb32CcvV620nXTWomMD9qr11l01KF1H/lW/zEXrCHu3uumSw+V2ClzvHtUc1GQmnpo0yX7K1EnuI/+qJ8y8QA==" saltValue="U+FM3qxY3AiyZvUFTYFP+w==" spinCount="100000" sheet="1" objects="1" scenarios="1"/>
  <mergeCells count="1">
    <mergeCell ref="B2:D2"/>
  </mergeCells>
  <pageMargins left="0.7" right="0.7" top="0.75" bottom="0.75" header="0.3" footer="0.3"/>
  <pageSetup paperSize="9" scale="91" orientation="portrait" horizontalDpi="4294967293" verticalDpi="4294967293" r:id="rId1"/>
  <rowBreaks count="1" manualBreakCount="1">
    <brk id="98" max="5" man="1"/>
  </row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98E17-7C5B-4C1C-BF97-3D14D9224B2C}">
  <sheetPr>
    <tabColor rgb="FF00B0F0"/>
  </sheetPr>
  <dimension ref="A2:F370"/>
  <sheetViews>
    <sheetView view="pageBreakPreview" zoomScaleNormal="100" zoomScaleSheetLayoutView="100" workbookViewId="0">
      <selection activeCell="B10" sqref="B10"/>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406" customWidth="1"/>
    <col min="7" max="7" width="22.7109375" style="373" customWidth="1"/>
    <col min="8"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263" width="22.7109375" style="373" customWidth="1"/>
    <col min="264"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519" width="22.7109375" style="373" customWidth="1"/>
    <col min="520"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775" width="22.7109375" style="373" customWidth="1"/>
    <col min="776"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031" width="22.7109375" style="373" customWidth="1"/>
    <col min="1032"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287" width="22.7109375" style="373" customWidth="1"/>
    <col min="1288"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543" width="22.7109375" style="373" customWidth="1"/>
    <col min="1544"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1799" width="22.7109375" style="373" customWidth="1"/>
    <col min="1800"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055" width="22.7109375" style="373" customWidth="1"/>
    <col min="2056"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311" width="22.7109375" style="373" customWidth="1"/>
    <col min="2312"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567" width="22.7109375" style="373" customWidth="1"/>
    <col min="2568"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2823" width="22.7109375" style="373" customWidth="1"/>
    <col min="2824"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079" width="22.7109375" style="373" customWidth="1"/>
    <col min="3080"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335" width="22.7109375" style="373" customWidth="1"/>
    <col min="3336"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591" width="22.7109375" style="373" customWidth="1"/>
    <col min="3592"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3847" width="22.7109375" style="373" customWidth="1"/>
    <col min="3848"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103" width="22.7109375" style="373" customWidth="1"/>
    <col min="4104"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359" width="22.7109375" style="373" customWidth="1"/>
    <col min="4360"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615" width="22.7109375" style="373" customWidth="1"/>
    <col min="4616"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4871" width="22.7109375" style="373" customWidth="1"/>
    <col min="4872"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127" width="22.7109375" style="373" customWidth="1"/>
    <col min="5128"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383" width="22.7109375" style="373" customWidth="1"/>
    <col min="5384"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639" width="22.7109375" style="373" customWidth="1"/>
    <col min="5640"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5895" width="22.7109375" style="373" customWidth="1"/>
    <col min="5896"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151" width="22.7109375" style="373" customWidth="1"/>
    <col min="6152"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407" width="22.7109375" style="373" customWidth="1"/>
    <col min="6408"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663" width="22.7109375" style="373" customWidth="1"/>
    <col min="6664"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6919" width="22.7109375" style="373" customWidth="1"/>
    <col min="6920"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175" width="22.7109375" style="373" customWidth="1"/>
    <col min="7176"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431" width="22.7109375" style="373" customWidth="1"/>
    <col min="7432"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687" width="22.7109375" style="373" customWidth="1"/>
    <col min="7688"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7943" width="22.7109375" style="373" customWidth="1"/>
    <col min="7944"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199" width="22.7109375" style="373" customWidth="1"/>
    <col min="8200"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455" width="22.7109375" style="373" customWidth="1"/>
    <col min="8456"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711" width="22.7109375" style="373" customWidth="1"/>
    <col min="8712"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8967" width="22.7109375" style="373" customWidth="1"/>
    <col min="8968"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223" width="22.7109375" style="373" customWidth="1"/>
    <col min="9224"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479" width="22.7109375" style="373" customWidth="1"/>
    <col min="9480"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735" width="22.7109375" style="373" customWidth="1"/>
    <col min="9736"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9991" width="22.7109375" style="373" customWidth="1"/>
    <col min="9992"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247" width="22.7109375" style="373" customWidth="1"/>
    <col min="10248"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503" width="22.7109375" style="373" customWidth="1"/>
    <col min="10504"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0759" width="22.7109375" style="373" customWidth="1"/>
    <col min="10760"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015" width="22.7109375" style="373" customWidth="1"/>
    <col min="11016"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271" width="22.7109375" style="373" customWidth="1"/>
    <col min="11272"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527" width="22.7109375" style="373" customWidth="1"/>
    <col min="11528"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1783" width="22.7109375" style="373" customWidth="1"/>
    <col min="11784"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039" width="22.7109375" style="373" customWidth="1"/>
    <col min="12040"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295" width="22.7109375" style="373" customWidth="1"/>
    <col min="12296"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551" width="22.7109375" style="373" customWidth="1"/>
    <col min="12552"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2807" width="22.7109375" style="373" customWidth="1"/>
    <col min="12808"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063" width="22.7109375" style="373" customWidth="1"/>
    <col min="13064"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319" width="22.7109375" style="373" customWidth="1"/>
    <col min="13320"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575" width="22.7109375" style="373" customWidth="1"/>
    <col min="13576"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3831" width="22.7109375" style="373" customWidth="1"/>
    <col min="13832"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087" width="22.7109375" style="373" customWidth="1"/>
    <col min="14088"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343" width="22.7109375" style="373" customWidth="1"/>
    <col min="14344"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599" width="22.7109375" style="373" customWidth="1"/>
    <col min="14600"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4855" width="22.7109375" style="373" customWidth="1"/>
    <col min="14856"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111" width="22.7109375" style="373" customWidth="1"/>
    <col min="15112"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367" width="22.7109375" style="373" customWidth="1"/>
    <col min="15368"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623" width="22.7109375" style="373" customWidth="1"/>
    <col min="15624"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5879" width="22.7109375" style="373" customWidth="1"/>
    <col min="15880"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135" width="22.7109375" style="373" customWidth="1"/>
    <col min="16136" max="16384" width="9.140625" style="373"/>
  </cols>
  <sheetData>
    <row r="2" spans="1:6">
      <c r="A2" s="371" t="s">
        <v>2259</v>
      </c>
      <c r="B2" s="829" t="s">
        <v>2260</v>
      </c>
      <c r="C2" s="830"/>
      <c r="D2" s="830"/>
    </row>
    <row r="3" spans="1:6">
      <c r="B3" s="374"/>
    </row>
    <row r="4" spans="1:6">
      <c r="A4" s="377" t="s">
        <v>1317</v>
      </c>
      <c r="B4" s="378" t="s">
        <v>1318</v>
      </c>
      <c r="C4" s="379" t="s">
        <v>1319</v>
      </c>
      <c r="D4" s="407" t="s">
        <v>1320</v>
      </c>
      <c r="E4" s="381" t="s">
        <v>1321</v>
      </c>
      <c r="F4" s="408" t="s">
        <v>1322</v>
      </c>
    </row>
    <row r="5" spans="1:6">
      <c r="A5" s="383"/>
      <c r="B5" s="384"/>
      <c r="E5" s="385"/>
      <c r="F5" s="409"/>
    </row>
    <row r="6" spans="1:6">
      <c r="A6" s="383"/>
      <c r="B6" s="387" t="s">
        <v>1625</v>
      </c>
      <c r="E6" s="385"/>
      <c r="F6" s="409"/>
    </row>
    <row r="7" spans="1:6">
      <c r="A7" s="383"/>
      <c r="B7" s="410"/>
      <c r="E7" s="385"/>
      <c r="F7" s="409"/>
    </row>
    <row r="8" spans="1:6" ht="65.25" customHeight="1">
      <c r="A8" s="383"/>
      <c r="B8" s="410" t="s">
        <v>1684</v>
      </c>
      <c r="E8" s="883"/>
      <c r="F8" s="676"/>
    </row>
    <row r="9" spans="1:6" ht="46.5" customHeight="1">
      <c r="A9" s="383"/>
      <c r="B9" s="388" t="s">
        <v>1685</v>
      </c>
      <c r="E9" s="883"/>
      <c r="F9" s="676"/>
    </row>
    <row r="10" spans="1:6" ht="60">
      <c r="A10" s="383"/>
      <c r="B10" s="388" t="s">
        <v>1803</v>
      </c>
      <c r="E10" s="883"/>
      <c r="F10" s="676"/>
    </row>
    <row r="11" spans="1:6" ht="30">
      <c r="A11" s="383"/>
      <c r="B11" s="388" t="s">
        <v>1804</v>
      </c>
      <c r="E11" s="883"/>
      <c r="F11" s="676"/>
    </row>
    <row r="12" spans="1:6">
      <c r="A12" s="383"/>
      <c r="B12" s="388"/>
      <c r="E12" s="883"/>
      <c r="F12" s="676"/>
    </row>
    <row r="13" spans="1:6">
      <c r="A13" s="411"/>
      <c r="B13" s="412" t="s">
        <v>1805</v>
      </c>
      <c r="C13" s="413"/>
      <c r="D13" s="413"/>
      <c r="E13" s="886"/>
      <c r="F13" s="683"/>
    </row>
    <row r="14" spans="1:6" ht="30">
      <c r="A14" s="389">
        <v>1</v>
      </c>
      <c r="B14" s="390" t="s">
        <v>1806</v>
      </c>
      <c r="C14" s="413" t="s">
        <v>135</v>
      </c>
      <c r="D14" s="413">
        <v>1</v>
      </c>
      <c r="E14" s="886">
        <v>0</v>
      </c>
      <c r="F14" s="683">
        <f>D14*E14</f>
        <v>0</v>
      </c>
    </row>
    <row r="15" spans="1:6" s="436" customFormat="1" ht="8.25">
      <c r="A15" s="432"/>
      <c r="B15" s="441"/>
      <c r="C15" s="442"/>
      <c r="D15" s="442"/>
      <c r="E15" s="892"/>
      <c r="F15" s="689"/>
    </row>
    <row r="16" spans="1:6" ht="77.25" customHeight="1">
      <c r="A16" s="389">
        <v>2</v>
      </c>
      <c r="B16" s="390" t="s">
        <v>1807</v>
      </c>
      <c r="C16" s="413" t="s">
        <v>135</v>
      </c>
      <c r="D16" s="413">
        <v>1</v>
      </c>
      <c r="E16" s="886">
        <v>0</v>
      </c>
      <c r="F16" s="683">
        <f>D16*E16</f>
        <v>0</v>
      </c>
    </row>
    <row r="17" spans="1:6" s="436" customFormat="1" ht="8.25">
      <c r="A17" s="432"/>
      <c r="B17" s="441"/>
      <c r="C17" s="442"/>
      <c r="D17" s="442"/>
      <c r="E17" s="892"/>
      <c r="F17" s="689"/>
    </row>
    <row r="18" spans="1:6" ht="75">
      <c r="A18" s="389">
        <v>3</v>
      </c>
      <c r="B18" s="390" t="s">
        <v>1808</v>
      </c>
      <c r="C18" s="413" t="s">
        <v>963</v>
      </c>
      <c r="D18" s="413">
        <v>7</v>
      </c>
      <c r="E18" s="886">
        <v>0</v>
      </c>
      <c r="F18" s="683">
        <f>D18*E18</f>
        <v>0</v>
      </c>
    </row>
    <row r="19" spans="1:6" s="436" customFormat="1" ht="8.25">
      <c r="A19" s="432"/>
      <c r="B19" s="441"/>
      <c r="C19" s="442"/>
      <c r="D19" s="442"/>
      <c r="E19" s="892"/>
      <c r="F19" s="689"/>
    </row>
    <row r="20" spans="1:6" ht="90">
      <c r="A20" s="389">
        <v>4</v>
      </c>
      <c r="B20" s="390" t="s">
        <v>1809</v>
      </c>
      <c r="C20" s="413" t="s">
        <v>135</v>
      </c>
      <c r="D20" s="413">
        <v>1</v>
      </c>
      <c r="E20" s="886">
        <v>0</v>
      </c>
      <c r="F20" s="683">
        <f>D20*E20</f>
        <v>0</v>
      </c>
    </row>
    <row r="21" spans="1:6" s="436" customFormat="1" ht="8.25">
      <c r="A21" s="432"/>
      <c r="B21" s="441"/>
      <c r="C21" s="442"/>
      <c r="D21" s="442"/>
      <c r="E21" s="892"/>
      <c r="F21" s="689"/>
    </row>
    <row r="22" spans="1:6" ht="45">
      <c r="A22" s="389">
        <v>5</v>
      </c>
      <c r="B22" s="390" t="s">
        <v>1810</v>
      </c>
      <c r="C22" s="413" t="s">
        <v>135</v>
      </c>
      <c r="D22" s="413">
        <v>2</v>
      </c>
      <c r="E22" s="886">
        <v>0</v>
      </c>
      <c r="F22" s="683">
        <f>D22*E22</f>
        <v>0</v>
      </c>
    </row>
    <row r="23" spans="1:6" s="436" customFormat="1" ht="8.25">
      <c r="A23" s="432"/>
      <c r="B23" s="441"/>
      <c r="C23" s="442"/>
      <c r="D23" s="442"/>
      <c r="E23" s="892"/>
      <c r="F23" s="689"/>
    </row>
    <row r="24" spans="1:6" ht="75">
      <c r="A24" s="389">
        <v>6</v>
      </c>
      <c r="B24" s="390" t="s">
        <v>1811</v>
      </c>
      <c r="C24" s="413" t="s">
        <v>135</v>
      </c>
      <c r="D24" s="413">
        <v>1</v>
      </c>
      <c r="E24" s="886">
        <v>0</v>
      </c>
      <c r="F24" s="683">
        <f>D24*E24</f>
        <v>0</v>
      </c>
    </row>
    <row r="25" spans="1:6" s="436" customFormat="1" ht="8.25">
      <c r="A25" s="432"/>
      <c r="B25" s="441"/>
      <c r="C25" s="442"/>
      <c r="D25" s="442"/>
      <c r="E25" s="892"/>
      <c r="F25" s="689"/>
    </row>
    <row r="26" spans="1:6" ht="60">
      <c r="A26" s="389">
        <v>7</v>
      </c>
      <c r="B26" s="390" t="s">
        <v>1812</v>
      </c>
      <c r="C26" s="413" t="s">
        <v>963</v>
      </c>
      <c r="D26" s="413">
        <v>45</v>
      </c>
      <c r="E26" s="886">
        <v>0</v>
      </c>
      <c r="F26" s="683">
        <f>D26*E26</f>
        <v>0</v>
      </c>
    </row>
    <row r="27" spans="1:6" s="436" customFormat="1" ht="8.25">
      <c r="A27" s="432"/>
      <c r="B27" s="441"/>
      <c r="C27" s="442"/>
      <c r="D27" s="442"/>
      <c r="E27" s="892"/>
      <c r="F27" s="689"/>
    </row>
    <row r="28" spans="1:6" ht="45">
      <c r="A28" s="389">
        <v>8</v>
      </c>
      <c r="B28" s="390" t="s">
        <v>1813</v>
      </c>
      <c r="C28" s="413"/>
      <c r="D28" s="413"/>
      <c r="E28" s="886"/>
      <c r="F28" s="683"/>
    </row>
    <row r="29" spans="1:6">
      <c r="A29" s="389"/>
      <c r="B29" s="390" t="s">
        <v>1814</v>
      </c>
      <c r="C29" s="400" t="s">
        <v>135</v>
      </c>
      <c r="D29" s="423">
        <v>1</v>
      </c>
      <c r="E29" s="883">
        <v>0</v>
      </c>
      <c r="F29" s="676">
        <f t="shared" ref="F29:F36" si="0">D29*E29</f>
        <v>0</v>
      </c>
    </row>
    <row r="30" spans="1:6">
      <c r="A30" s="389"/>
      <c r="B30" s="399" t="s">
        <v>1815</v>
      </c>
      <c r="C30" s="413" t="s">
        <v>135</v>
      </c>
      <c r="D30" s="413">
        <v>1</v>
      </c>
      <c r="E30" s="886">
        <v>0</v>
      </c>
      <c r="F30" s="683">
        <f t="shared" si="0"/>
        <v>0</v>
      </c>
    </row>
    <row r="31" spans="1:6">
      <c r="A31" s="389"/>
      <c r="B31" s="399" t="s">
        <v>1816</v>
      </c>
      <c r="C31" s="413" t="s">
        <v>135</v>
      </c>
      <c r="D31" s="413">
        <v>2</v>
      </c>
      <c r="E31" s="886">
        <v>0</v>
      </c>
      <c r="F31" s="683">
        <f t="shared" si="0"/>
        <v>0</v>
      </c>
    </row>
    <row r="32" spans="1:6">
      <c r="A32" s="389"/>
      <c r="B32" s="399" t="s">
        <v>1817</v>
      </c>
      <c r="C32" s="413" t="s">
        <v>135</v>
      </c>
      <c r="D32" s="413">
        <v>2</v>
      </c>
      <c r="E32" s="886">
        <v>0</v>
      </c>
      <c r="F32" s="683">
        <f t="shared" si="0"/>
        <v>0</v>
      </c>
    </row>
    <row r="33" spans="1:6">
      <c r="A33" s="389"/>
      <c r="B33" s="399" t="s">
        <v>1818</v>
      </c>
      <c r="C33" s="413" t="s">
        <v>135</v>
      </c>
      <c r="D33" s="413">
        <v>1</v>
      </c>
      <c r="E33" s="886">
        <v>0</v>
      </c>
      <c r="F33" s="683">
        <f t="shared" si="0"/>
        <v>0</v>
      </c>
    </row>
    <row r="34" spans="1:6">
      <c r="A34" s="389"/>
      <c r="B34" s="399" t="s">
        <v>1819</v>
      </c>
      <c r="C34" s="413" t="s">
        <v>135</v>
      </c>
      <c r="D34" s="413">
        <v>2</v>
      </c>
      <c r="E34" s="886">
        <v>0</v>
      </c>
      <c r="F34" s="683">
        <f t="shared" si="0"/>
        <v>0</v>
      </c>
    </row>
    <row r="35" spans="1:6" ht="30">
      <c r="A35" s="389"/>
      <c r="B35" s="437" t="s">
        <v>1820</v>
      </c>
      <c r="C35" s="400" t="s">
        <v>135</v>
      </c>
      <c r="D35" s="423">
        <v>1</v>
      </c>
      <c r="E35" s="883">
        <v>0</v>
      </c>
      <c r="F35" s="676">
        <f t="shared" si="0"/>
        <v>0</v>
      </c>
    </row>
    <row r="36" spans="1:6">
      <c r="A36" s="389"/>
      <c r="B36" s="390" t="s">
        <v>1821</v>
      </c>
      <c r="C36" s="400" t="s">
        <v>135</v>
      </c>
      <c r="D36" s="423">
        <v>1</v>
      </c>
      <c r="E36" s="883">
        <v>0</v>
      </c>
      <c r="F36" s="676">
        <f t="shared" si="0"/>
        <v>0</v>
      </c>
    </row>
    <row r="37" spans="1:6" s="436" customFormat="1" ht="8.25">
      <c r="A37" s="432"/>
      <c r="B37" s="441"/>
      <c r="C37" s="442"/>
      <c r="D37" s="442"/>
      <c r="E37" s="892"/>
      <c r="F37" s="689"/>
    </row>
    <row r="38" spans="1:6" ht="45">
      <c r="A38" s="389">
        <v>9</v>
      </c>
      <c r="B38" s="390" t="s">
        <v>1822</v>
      </c>
      <c r="C38" s="413"/>
      <c r="D38" s="413"/>
      <c r="E38" s="886"/>
      <c r="F38" s="683"/>
    </row>
    <row r="39" spans="1:6">
      <c r="A39" s="389"/>
      <c r="B39" s="399" t="s">
        <v>1823</v>
      </c>
      <c r="C39" s="413" t="s">
        <v>375</v>
      </c>
      <c r="D39" s="413">
        <v>2</v>
      </c>
      <c r="E39" s="886">
        <v>0</v>
      </c>
      <c r="F39" s="683">
        <f t="shared" ref="F39:F47" si="1">D39*E39</f>
        <v>0</v>
      </c>
    </row>
    <row r="40" spans="1:6">
      <c r="A40" s="389"/>
      <c r="B40" s="399" t="s">
        <v>1824</v>
      </c>
      <c r="C40" s="413" t="s">
        <v>375</v>
      </c>
      <c r="D40" s="413">
        <v>4</v>
      </c>
      <c r="E40" s="886">
        <v>0</v>
      </c>
      <c r="F40" s="683">
        <f t="shared" si="1"/>
        <v>0</v>
      </c>
    </row>
    <row r="41" spans="1:6" ht="45">
      <c r="A41" s="389"/>
      <c r="B41" s="437" t="s">
        <v>1825</v>
      </c>
      <c r="C41" s="413" t="s">
        <v>135</v>
      </c>
      <c r="D41" s="413">
        <v>1</v>
      </c>
      <c r="E41" s="886">
        <v>0</v>
      </c>
      <c r="F41" s="683">
        <f t="shared" si="1"/>
        <v>0</v>
      </c>
    </row>
    <row r="42" spans="1:6">
      <c r="A42" s="389"/>
      <c r="B42" s="399" t="s">
        <v>1826</v>
      </c>
      <c r="C42" s="413" t="s">
        <v>135</v>
      </c>
      <c r="D42" s="413">
        <v>1</v>
      </c>
      <c r="E42" s="886">
        <v>0</v>
      </c>
      <c r="F42" s="683">
        <f t="shared" si="1"/>
        <v>0</v>
      </c>
    </row>
    <row r="43" spans="1:6">
      <c r="A43" s="389"/>
      <c r="B43" s="399" t="s">
        <v>1827</v>
      </c>
      <c r="C43" s="413" t="s">
        <v>135</v>
      </c>
      <c r="D43" s="413">
        <v>1</v>
      </c>
      <c r="E43" s="886">
        <v>0</v>
      </c>
      <c r="F43" s="683">
        <f t="shared" si="1"/>
        <v>0</v>
      </c>
    </row>
    <row r="44" spans="1:6">
      <c r="A44" s="389"/>
      <c r="B44" s="399" t="s">
        <v>1816</v>
      </c>
      <c r="C44" s="413" t="s">
        <v>135</v>
      </c>
      <c r="D44" s="413">
        <v>2</v>
      </c>
      <c r="E44" s="886">
        <v>0</v>
      </c>
      <c r="F44" s="683">
        <f t="shared" si="1"/>
        <v>0</v>
      </c>
    </row>
    <row r="45" spans="1:6">
      <c r="A45" s="389"/>
      <c r="B45" s="399" t="s">
        <v>1817</v>
      </c>
      <c r="C45" s="413" t="s">
        <v>135</v>
      </c>
      <c r="D45" s="413">
        <v>2</v>
      </c>
      <c r="E45" s="886">
        <v>0</v>
      </c>
      <c r="F45" s="683">
        <f t="shared" si="1"/>
        <v>0</v>
      </c>
    </row>
    <row r="46" spans="1:6">
      <c r="A46" s="389"/>
      <c r="B46" s="399" t="s">
        <v>1828</v>
      </c>
      <c r="C46" s="413" t="s">
        <v>135</v>
      </c>
      <c r="D46" s="413">
        <v>2</v>
      </c>
      <c r="E46" s="886">
        <v>0</v>
      </c>
      <c r="F46" s="683">
        <f t="shared" si="1"/>
        <v>0</v>
      </c>
    </row>
    <row r="47" spans="1:6">
      <c r="A47" s="389"/>
      <c r="B47" s="390" t="s">
        <v>1821</v>
      </c>
      <c r="C47" s="400" t="s">
        <v>135</v>
      </c>
      <c r="D47" s="423">
        <v>1</v>
      </c>
      <c r="E47" s="883">
        <v>0</v>
      </c>
      <c r="F47" s="676">
        <f t="shared" si="1"/>
        <v>0</v>
      </c>
    </row>
    <row r="48" spans="1:6" s="436" customFormat="1" ht="8.25">
      <c r="A48" s="432"/>
      <c r="B48" s="441"/>
      <c r="C48" s="442"/>
      <c r="D48" s="442"/>
      <c r="E48" s="892"/>
      <c r="F48" s="689"/>
    </row>
    <row r="49" spans="1:6" ht="120">
      <c r="A49" s="389">
        <v>10</v>
      </c>
      <c r="B49" s="390" t="s">
        <v>1829</v>
      </c>
      <c r="C49" s="400"/>
      <c r="D49" s="423"/>
      <c r="E49" s="888"/>
      <c r="F49" s="685"/>
    </row>
    <row r="50" spans="1:6" ht="45">
      <c r="A50" s="389"/>
      <c r="B50" s="398" t="s">
        <v>1830</v>
      </c>
      <c r="C50" s="400" t="s">
        <v>963</v>
      </c>
      <c r="D50" s="423">
        <v>32</v>
      </c>
      <c r="E50" s="888">
        <v>0</v>
      </c>
      <c r="F50" s="685">
        <f>D50*E50</f>
        <v>0</v>
      </c>
    </row>
    <row r="51" spans="1:6" ht="35.25" customHeight="1">
      <c r="A51" s="389"/>
      <c r="B51" s="390" t="s">
        <v>1831</v>
      </c>
      <c r="C51" s="400" t="s">
        <v>963</v>
      </c>
      <c r="D51" s="423">
        <v>45</v>
      </c>
      <c r="E51" s="888">
        <v>0</v>
      </c>
      <c r="F51" s="685">
        <f>D51*E51</f>
        <v>0</v>
      </c>
    </row>
    <row r="52" spans="1:6" s="436" customFormat="1" ht="8.25">
      <c r="A52" s="432"/>
      <c r="B52" s="441"/>
      <c r="C52" s="442"/>
      <c r="D52" s="442"/>
      <c r="E52" s="892"/>
      <c r="F52" s="689"/>
    </row>
    <row r="53" spans="1:6" ht="30">
      <c r="A53" s="389">
        <v>11</v>
      </c>
      <c r="B53" s="390" t="s">
        <v>1832</v>
      </c>
      <c r="C53" s="413" t="s">
        <v>113</v>
      </c>
      <c r="D53" s="413">
        <v>40</v>
      </c>
      <c r="E53" s="886">
        <v>0</v>
      </c>
      <c r="F53" s="683">
        <f>D53*E53</f>
        <v>0</v>
      </c>
    </row>
    <row r="54" spans="1:6" s="436" customFormat="1" ht="8.25">
      <c r="A54" s="432"/>
      <c r="B54" s="441"/>
      <c r="C54" s="442"/>
      <c r="D54" s="442"/>
      <c r="E54" s="892"/>
      <c r="F54" s="689"/>
    </row>
    <row r="55" spans="1:6" ht="60">
      <c r="A55" s="389">
        <v>12</v>
      </c>
      <c r="B55" s="390" t="s">
        <v>1833</v>
      </c>
      <c r="C55" s="413" t="s">
        <v>123</v>
      </c>
      <c r="D55" s="413">
        <v>44</v>
      </c>
      <c r="E55" s="886">
        <v>0</v>
      </c>
      <c r="F55" s="683">
        <f>D55*E55</f>
        <v>0</v>
      </c>
    </row>
    <row r="56" spans="1:6" s="436" customFormat="1" ht="8.25">
      <c r="A56" s="432"/>
      <c r="B56" s="441"/>
      <c r="C56" s="442"/>
      <c r="D56" s="442"/>
      <c r="E56" s="892"/>
      <c r="F56" s="689"/>
    </row>
    <row r="57" spans="1:6" ht="45">
      <c r="A57" s="389">
        <v>13</v>
      </c>
      <c r="B57" s="390" t="s">
        <v>1834</v>
      </c>
      <c r="C57" s="413" t="s">
        <v>123</v>
      </c>
      <c r="D57" s="413">
        <v>16</v>
      </c>
      <c r="E57" s="886">
        <v>0</v>
      </c>
      <c r="F57" s="683">
        <f>D57*E57</f>
        <v>0</v>
      </c>
    </row>
    <row r="58" spans="1:6" s="436" customFormat="1" ht="8.25">
      <c r="A58" s="432"/>
      <c r="B58" s="441"/>
      <c r="C58" s="442"/>
      <c r="D58" s="442"/>
      <c r="E58" s="892"/>
      <c r="F58" s="689"/>
    </row>
    <row r="59" spans="1:6" ht="45">
      <c r="A59" s="389">
        <v>14</v>
      </c>
      <c r="B59" s="390" t="s">
        <v>1835</v>
      </c>
      <c r="C59" s="413" t="s">
        <v>123</v>
      </c>
      <c r="D59" s="413">
        <v>20</v>
      </c>
      <c r="E59" s="886">
        <v>0</v>
      </c>
      <c r="F59" s="683">
        <f>D59*E59</f>
        <v>0</v>
      </c>
    </row>
    <row r="60" spans="1:6" s="436" customFormat="1" ht="8.25">
      <c r="A60" s="432"/>
      <c r="B60" s="441"/>
      <c r="C60" s="442"/>
      <c r="D60" s="442"/>
      <c r="E60" s="892"/>
      <c r="F60" s="689"/>
    </row>
    <row r="61" spans="1:6">
      <c r="A61" s="389">
        <v>15</v>
      </c>
      <c r="B61" s="399" t="s">
        <v>1836</v>
      </c>
      <c r="C61" s="413" t="s">
        <v>113</v>
      </c>
      <c r="D61" s="413">
        <v>40</v>
      </c>
      <c r="E61" s="886">
        <v>0</v>
      </c>
      <c r="F61" s="683">
        <f>D61*E61</f>
        <v>0</v>
      </c>
    </row>
    <row r="62" spans="1:6" s="436" customFormat="1" ht="8.25">
      <c r="A62" s="432"/>
      <c r="B62" s="441"/>
      <c r="C62" s="442"/>
      <c r="D62" s="442"/>
      <c r="E62" s="892"/>
      <c r="F62" s="689"/>
    </row>
    <row r="63" spans="1:6" ht="30">
      <c r="A63" s="389">
        <v>16</v>
      </c>
      <c r="B63" s="390" t="s">
        <v>1837</v>
      </c>
      <c r="C63" s="413" t="s">
        <v>963</v>
      </c>
      <c r="D63" s="413">
        <v>120</v>
      </c>
      <c r="E63" s="886">
        <v>0</v>
      </c>
      <c r="F63" s="683">
        <f>D63*E63</f>
        <v>0</v>
      </c>
    </row>
    <row r="64" spans="1:6" s="436" customFormat="1" ht="8.25">
      <c r="A64" s="432"/>
      <c r="B64" s="441"/>
      <c r="C64" s="442"/>
      <c r="D64" s="442"/>
      <c r="E64" s="892"/>
      <c r="F64" s="689"/>
    </row>
    <row r="65" spans="1:6" ht="60">
      <c r="A65" s="389">
        <v>17</v>
      </c>
      <c r="B65" s="390" t="s">
        <v>1838</v>
      </c>
      <c r="C65" s="413"/>
      <c r="D65" s="413"/>
      <c r="E65" s="886"/>
      <c r="F65" s="683"/>
    </row>
    <row r="66" spans="1:6">
      <c r="A66" s="389"/>
      <c r="B66" s="399" t="s">
        <v>1839</v>
      </c>
      <c r="C66" s="413" t="s">
        <v>963</v>
      </c>
      <c r="D66" s="413">
        <v>42</v>
      </c>
      <c r="E66" s="886">
        <v>0</v>
      </c>
      <c r="F66" s="683">
        <f>D66*E66</f>
        <v>0</v>
      </c>
    </row>
    <row r="67" spans="1:6">
      <c r="A67" s="389"/>
      <c r="B67" s="399" t="s">
        <v>1840</v>
      </c>
      <c r="C67" s="413" t="s">
        <v>963</v>
      </c>
      <c r="D67" s="413">
        <v>42</v>
      </c>
      <c r="E67" s="886">
        <v>0</v>
      </c>
      <c r="F67" s="683">
        <f>D67*E67</f>
        <v>0</v>
      </c>
    </row>
    <row r="68" spans="1:6">
      <c r="A68" s="389"/>
      <c r="B68" s="399" t="s">
        <v>1841</v>
      </c>
      <c r="C68" s="413" t="s">
        <v>963</v>
      </c>
      <c r="D68" s="413">
        <v>42</v>
      </c>
      <c r="E68" s="886">
        <v>0</v>
      </c>
      <c r="F68" s="683">
        <f>D68*E68</f>
        <v>0</v>
      </c>
    </row>
    <row r="69" spans="1:6" ht="45">
      <c r="A69" s="389"/>
      <c r="B69" s="399" t="s">
        <v>1842</v>
      </c>
      <c r="C69" s="413" t="s">
        <v>963</v>
      </c>
      <c r="D69" s="413">
        <v>110</v>
      </c>
      <c r="E69" s="886">
        <v>0</v>
      </c>
      <c r="F69" s="683">
        <f>D69*E69</f>
        <v>0</v>
      </c>
    </row>
    <row r="70" spans="1:6" s="436" customFormat="1" ht="8.25">
      <c r="A70" s="432"/>
      <c r="B70" s="441"/>
      <c r="C70" s="442"/>
      <c r="D70" s="442"/>
      <c r="E70" s="892"/>
      <c r="F70" s="689"/>
    </row>
    <row r="71" spans="1:6" ht="60">
      <c r="A71" s="389">
        <v>18</v>
      </c>
      <c r="B71" s="390" t="s">
        <v>1843</v>
      </c>
      <c r="C71" s="375" t="s">
        <v>147</v>
      </c>
      <c r="D71" s="443">
        <v>40</v>
      </c>
      <c r="E71" s="883">
        <v>0</v>
      </c>
      <c r="F71" s="676">
        <f>D71*E71</f>
        <v>0</v>
      </c>
    </row>
    <row r="72" spans="1:6" s="436" customFormat="1" ht="8.25">
      <c r="A72" s="432"/>
      <c r="B72" s="441"/>
      <c r="C72" s="442"/>
      <c r="D72" s="442"/>
      <c r="E72" s="892"/>
      <c r="F72" s="689"/>
    </row>
    <row r="73" spans="1:6" ht="60">
      <c r="A73" s="389">
        <v>19</v>
      </c>
      <c r="B73" s="390" t="s">
        <v>1844</v>
      </c>
      <c r="C73" s="413" t="s">
        <v>135</v>
      </c>
      <c r="D73" s="413">
        <v>1</v>
      </c>
      <c r="E73" s="886">
        <v>0</v>
      </c>
      <c r="F73" s="683">
        <f>D73*E73</f>
        <v>0</v>
      </c>
    </row>
    <row r="74" spans="1:6" s="436" customFormat="1" ht="8.25">
      <c r="A74" s="432"/>
      <c r="B74" s="441"/>
      <c r="C74" s="442"/>
      <c r="D74" s="442"/>
      <c r="E74" s="892"/>
      <c r="F74" s="689"/>
    </row>
    <row r="75" spans="1:6" ht="45">
      <c r="A75" s="389">
        <v>20</v>
      </c>
      <c r="B75" s="390" t="s">
        <v>1845</v>
      </c>
      <c r="C75" s="413" t="s">
        <v>135</v>
      </c>
      <c r="D75" s="413">
        <v>4</v>
      </c>
      <c r="E75" s="886">
        <v>0</v>
      </c>
      <c r="F75" s="683">
        <f>D75*E75</f>
        <v>0</v>
      </c>
    </row>
    <row r="76" spans="1:6" s="436" customFormat="1" ht="8.25">
      <c r="A76" s="432"/>
      <c r="B76" s="441"/>
      <c r="C76" s="442"/>
      <c r="D76" s="442"/>
      <c r="E76" s="892"/>
      <c r="F76" s="689"/>
    </row>
    <row r="77" spans="1:6" ht="45">
      <c r="A77" s="389">
        <v>21</v>
      </c>
      <c r="B77" s="390" t="s">
        <v>1846</v>
      </c>
      <c r="C77" s="413"/>
      <c r="D77" s="413"/>
      <c r="E77" s="886"/>
      <c r="F77" s="683"/>
    </row>
    <row r="78" spans="1:6">
      <c r="A78" s="389"/>
      <c r="B78" s="399" t="s">
        <v>1847</v>
      </c>
      <c r="C78" s="413" t="s">
        <v>135</v>
      </c>
      <c r="D78" s="413">
        <v>2</v>
      </c>
      <c r="E78" s="886">
        <v>0</v>
      </c>
      <c r="F78" s="683">
        <f>D78*E78</f>
        <v>0</v>
      </c>
    </row>
    <row r="79" spans="1:6">
      <c r="A79" s="389"/>
      <c r="B79" s="399" t="s">
        <v>1848</v>
      </c>
      <c r="C79" s="413" t="s">
        <v>135</v>
      </c>
      <c r="D79" s="413">
        <v>2</v>
      </c>
      <c r="E79" s="886">
        <v>0</v>
      </c>
      <c r="F79" s="683">
        <f>D79*E79</f>
        <v>0</v>
      </c>
    </row>
    <row r="80" spans="1:6">
      <c r="A80" s="389"/>
      <c r="B80" s="399" t="s">
        <v>1849</v>
      </c>
      <c r="C80" s="413" t="s">
        <v>135</v>
      </c>
      <c r="D80" s="413">
        <v>4</v>
      </c>
      <c r="E80" s="886">
        <v>0</v>
      </c>
      <c r="F80" s="683">
        <f>D80*E80</f>
        <v>0</v>
      </c>
    </row>
    <row r="81" spans="1:6">
      <c r="A81" s="389"/>
      <c r="B81" s="399" t="s">
        <v>1850</v>
      </c>
      <c r="C81" s="413" t="s">
        <v>135</v>
      </c>
      <c r="D81" s="413">
        <v>1</v>
      </c>
      <c r="E81" s="886">
        <v>0</v>
      </c>
      <c r="F81" s="683">
        <f>D81*E81</f>
        <v>0</v>
      </c>
    </row>
    <row r="82" spans="1:6">
      <c r="A82" s="389"/>
      <c r="B82" s="399"/>
      <c r="C82" s="413"/>
      <c r="D82" s="413"/>
      <c r="E82" s="886"/>
      <c r="F82" s="683"/>
    </row>
    <row r="83" spans="1:6">
      <c r="A83" s="389"/>
      <c r="B83" s="412" t="s">
        <v>1851</v>
      </c>
      <c r="C83" s="413"/>
      <c r="D83" s="413"/>
      <c r="E83" s="886"/>
      <c r="F83" s="683"/>
    </row>
    <row r="84" spans="1:6" ht="49.5" customHeight="1">
      <c r="A84" s="389">
        <v>22</v>
      </c>
      <c r="B84" s="390" t="s">
        <v>1852</v>
      </c>
      <c r="C84" s="413" t="s">
        <v>135</v>
      </c>
      <c r="D84" s="413">
        <v>1</v>
      </c>
      <c r="E84" s="886">
        <v>0</v>
      </c>
      <c r="F84" s="683">
        <f>D84*E84</f>
        <v>0</v>
      </c>
    </row>
    <row r="85" spans="1:6" ht="30">
      <c r="A85" s="389"/>
      <c r="B85" s="444" t="s">
        <v>1853</v>
      </c>
      <c r="C85" s="413"/>
      <c r="D85" s="413"/>
      <c r="E85" s="886"/>
      <c r="F85" s="683"/>
    </row>
    <row r="86" spans="1:6" ht="30">
      <c r="A86" s="389"/>
      <c r="B86" s="444" t="s">
        <v>1854</v>
      </c>
      <c r="C86" s="413"/>
      <c r="D86" s="413"/>
      <c r="E86" s="886"/>
      <c r="F86" s="683"/>
    </row>
    <row r="87" spans="1:6" ht="30">
      <c r="A87" s="389"/>
      <c r="B87" s="444" t="s">
        <v>1855</v>
      </c>
      <c r="C87" s="413"/>
      <c r="D87" s="413"/>
      <c r="E87" s="886"/>
      <c r="F87" s="683"/>
    </row>
    <row r="88" spans="1:6">
      <c r="A88" s="389"/>
      <c r="B88" s="444" t="s">
        <v>1856</v>
      </c>
      <c r="C88" s="413"/>
      <c r="D88" s="413"/>
      <c r="E88" s="886"/>
      <c r="F88" s="683"/>
    </row>
    <row r="89" spans="1:6">
      <c r="A89" s="389"/>
      <c r="B89" s="444" t="s">
        <v>1857</v>
      </c>
      <c r="C89" s="413"/>
      <c r="D89" s="413"/>
      <c r="E89" s="886"/>
      <c r="F89" s="683"/>
    </row>
    <row r="90" spans="1:6">
      <c r="A90" s="389"/>
      <c r="B90" s="444" t="s">
        <v>1858</v>
      </c>
      <c r="C90" s="413"/>
      <c r="D90" s="413"/>
      <c r="E90" s="886"/>
      <c r="F90" s="683"/>
    </row>
    <row r="91" spans="1:6">
      <c r="A91" s="389"/>
      <c r="B91" s="444" t="s">
        <v>1859</v>
      </c>
      <c r="C91" s="413"/>
      <c r="D91" s="413"/>
      <c r="E91" s="886"/>
      <c r="F91" s="683"/>
    </row>
    <row r="92" spans="1:6" ht="30">
      <c r="A92" s="389"/>
      <c r="B92" s="444" t="s">
        <v>1860</v>
      </c>
      <c r="C92" s="413"/>
      <c r="D92" s="413"/>
      <c r="E92" s="886"/>
      <c r="F92" s="683"/>
    </row>
    <row r="93" spans="1:6">
      <c r="A93" s="389"/>
      <c r="B93" s="444" t="s">
        <v>1861</v>
      </c>
      <c r="C93" s="413"/>
      <c r="D93" s="413"/>
      <c r="E93" s="886"/>
      <c r="F93" s="683"/>
    </row>
    <row r="94" spans="1:6">
      <c r="A94" s="389"/>
      <c r="B94" s="444" t="s">
        <v>1862</v>
      </c>
      <c r="C94" s="413"/>
      <c r="D94" s="413"/>
      <c r="E94" s="886"/>
      <c r="F94" s="683"/>
    </row>
    <row r="95" spans="1:6">
      <c r="A95" s="389"/>
      <c r="B95" s="444" t="s">
        <v>1863</v>
      </c>
      <c r="C95" s="413"/>
      <c r="D95" s="413"/>
      <c r="E95" s="886"/>
      <c r="F95" s="683"/>
    </row>
    <row r="96" spans="1:6">
      <c r="A96" s="389"/>
      <c r="B96" s="444" t="s">
        <v>1864</v>
      </c>
      <c r="C96" s="413"/>
      <c r="D96" s="413"/>
      <c r="E96" s="886"/>
      <c r="F96" s="683"/>
    </row>
    <row r="97" spans="1:6">
      <c r="A97" s="389"/>
      <c r="B97" s="444" t="s">
        <v>1865</v>
      </c>
      <c r="C97" s="413"/>
      <c r="D97" s="413"/>
      <c r="E97" s="886"/>
      <c r="F97" s="683"/>
    </row>
    <row r="98" spans="1:6" ht="105">
      <c r="A98" s="389"/>
      <c r="B98" s="390" t="s">
        <v>1866</v>
      </c>
      <c r="C98" s="413"/>
      <c r="D98" s="413"/>
      <c r="E98" s="886"/>
      <c r="F98" s="683"/>
    </row>
    <row r="99" spans="1:6" ht="360">
      <c r="A99" s="389"/>
      <c r="B99" s="390" t="s">
        <v>1867</v>
      </c>
      <c r="C99" s="413"/>
      <c r="D99" s="413"/>
      <c r="E99" s="886"/>
      <c r="F99" s="683"/>
    </row>
    <row r="100" spans="1:6" ht="135">
      <c r="A100" s="389"/>
      <c r="B100" s="390" t="s">
        <v>1868</v>
      </c>
      <c r="C100" s="413"/>
      <c r="D100" s="413"/>
      <c r="E100" s="886"/>
      <c r="F100" s="683"/>
    </row>
    <row r="101" spans="1:6" ht="60" customHeight="1">
      <c r="A101" s="389"/>
      <c r="B101" s="390" t="s">
        <v>1869</v>
      </c>
      <c r="C101" s="413"/>
      <c r="D101" s="413"/>
      <c r="E101" s="886"/>
      <c r="F101" s="683"/>
    </row>
    <row r="102" spans="1:6" ht="135">
      <c r="A102" s="389"/>
      <c r="B102" s="390" t="s">
        <v>1870</v>
      </c>
      <c r="C102" s="413"/>
      <c r="D102" s="413"/>
      <c r="E102" s="886"/>
      <c r="F102" s="683"/>
    </row>
    <row r="103" spans="1:6" ht="180">
      <c r="A103" s="389"/>
      <c r="B103" s="390" t="s">
        <v>1871</v>
      </c>
      <c r="C103" s="413"/>
      <c r="D103" s="413"/>
      <c r="E103" s="886"/>
      <c r="F103" s="683"/>
    </row>
    <row r="104" spans="1:6" ht="196.5" customHeight="1">
      <c r="A104" s="389"/>
      <c r="B104" s="390" t="s">
        <v>1872</v>
      </c>
      <c r="C104" s="413"/>
      <c r="D104" s="413"/>
      <c r="E104" s="886"/>
      <c r="F104" s="683"/>
    </row>
    <row r="105" spans="1:6" ht="285">
      <c r="A105" s="389"/>
      <c r="B105" s="390" t="s">
        <v>1873</v>
      </c>
      <c r="C105" s="413"/>
      <c r="D105" s="413"/>
      <c r="E105" s="886"/>
      <c r="F105" s="683"/>
    </row>
    <row r="106" spans="1:6" ht="135">
      <c r="A106" s="389"/>
      <c r="B106" s="390" t="s">
        <v>1874</v>
      </c>
      <c r="C106" s="413"/>
      <c r="D106" s="413"/>
      <c r="E106" s="886"/>
      <c r="F106" s="683"/>
    </row>
    <row r="107" spans="1:6" ht="150">
      <c r="A107" s="389"/>
      <c r="B107" s="390" t="s">
        <v>1875</v>
      </c>
      <c r="C107" s="413"/>
      <c r="D107" s="413"/>
      <c r="E107" s="886"/>
      <c r="F107" s="683"/>
    </row>
    <row r="108" spans="1:6" ht="150">
      <c r="A108" s="389"/>
      <c r="B108" s="390" t="s">
        <v>1876</v>
      </c>
      <c r="C108" s="413"/>
      <c r="D108" s="413"/>
      <c r="E108" s="886"/>
      <c r="F108" s="683"/>
    </row>
    <row r="109" spans="1:6" ht="165">
      <c r="A109" s="389"/>
      <c r="B109" s="390" t="s">
        <v>1877</v>
      </c>
      <c r="C109" s="413"/>
      <c r="D109" s="413"/>
      <c r="E109" s="886"/>
      <c r="F109" s="683"/>
    </row>
    <row r="110" spans="1:6" ht="90">
      <c r="A110" s="389"/>
      <c r="B110" s="444" t="s">
        <v>1878</v>
      </c>
      <c r="C110" s="413"/>
      <c r="D110" s="413"/>
      <c r="E110" s="886"/>
      <c r="F110" s="683"/>
    </row>
    <row r="111" spans="1:6" ht="30">
      <c r="A111" s="389"/>
      <c r="B111" s="444" t="s">
        <v>1879</v>
      </c>
      <c r="C111" s="413"/>
      <c r="D111" s="413"/>
      <c r="E111" s="886"/>
      <c r="F111" s="683"/>
    </row>
    <row r="112" spans="1:6">
      <c r="A112" s="389"/>
      <c r="B112" s="444" t="s">
        <v>1880</v>
      </c>
      <c r="C112" s="413"/>
      <c r="D112" s="413"/>
      <c r="E112" s="886"/>
      <c r="F112" s="683"/>
    </row>
    <row r="113" spans="1:6" ht="30">
      <c r="A113" s="389"/>
      <c r="B113" s="444" t="s">
        <v>1881</v>
      </c>
      <c r="C113" s="413"/>
      <c r="D113" s="413"/>
      <c r="E113" s="886"/>
      <c r="F113" s="683"/>
    </row>
    <row r="114" spans="1:6" ht="30">
      <c r="A114" s="389"/>
      <c r="B114" s="444" t="s">
        <v>1882</v>
      </c>
      <c r="C114" s="413"/>
      <c r="D114" s="413"/>
      <c r="E114" s="886"/>
      <c r="F114" s="683"/>
    </row>
    <row r="115" spans="1:6" ht="30">
      <c r="A115" s="389"/>
      <c r="B115" s="444" t="s">
        <v>1883</v>
      </c>
      <c r="C115" s="413"/>
      <c r="D115" s="413"/>
      <c r="E115" s="886"/>
      <c r="F115" s="683"/>
    </row>
    <row r="116" spans="1:6" ht="45">
      <c r="A116" s="389"/>
      <c r="B116" s="444" t="s">
        <v>1884</v>
      </c>
      <c r="C116" s="413"/>
      <c r="D116" s="413"/>
      <c r="E116" s="886"/>
      <c r="F116" s="683"/>
    </row>
    <row r="117" spans="1:6" ht="30">
      <c r="A117" s="389"/>
      <c r="B117" s="444" t="s">
        <v>1885</v>
      </c>
      <c r="C117" s="413"/>
      <c r="D117" s="413"/>
      <c r="E117" s="886"/>
      <c r="F117" s="683"/>
    </row>
    <row r="118" spans="1:6" ht="45">
      <c r="A118" s="389"/>
      <c r="B118" s="444" t="s">
        <v>1886</v>
      </c>
      <c r="C118" s="413"/>
      <c r="D118" s="413"/>
      <c r="E118" s="886"/>
      <c r="F118" s="683"/>
    </row>
    <row r="119" spans="1:6" s="436" customFormat="1" ht="8.25">
      <c r="A119" s="432"/>
      <c r="B119" s="441"/>
      <c r="C119" s="442"/>
      <c r="D119" s="442"/>
      <c r="E119" s="892"/>
      <c r="F119" s="689"/>
    </row>
    <row r="120" spans="1:6" ht="54.75" customHeight="1">
      <c r="A120" s="389">
        <v>23</v>
      </c>
      <c r="B120" s="390" t="s">
        <v>1887</v>
      </c>
      <c r="C120" s="413" t="s">
        <v>135</v>
      </c>
      <c r="D120" s="413">
        <v>1</v>
      </c>
      <c r="E120" s="886">
        <v>0</v>
      </c>
      <c r="F120" s="683">
        <f>D120*E120</f>
        <v>0</v>
      </c>
    </row>
    <row r="121" spans="1:6" ht="30">
      <c r="A121" s="389"/>
      <c r="B121" s="444" t="s">
        <v>1888</v>
      </c>
      <c r="C121" s="413"/>
      <c r="D121" s="413"/>
      <c r="E121" s="886"/>
      <c r="F121" s="683"/>
    </row>
    <row r="122" spans="1:6" ht="30">
      <c r="A122" s="389"/>
      <c r="B122" s="444" t="s">
        <v>1889</v>
      </c>
      <c r="C122" s="413"/>
      <c r="D122" s="413"/>
      <c r="E122" s="886"/>
      <c r="F122" s="683"/>
    </row>
    <row r="123" spans="1:6" ht="30">
      <c r="A123" s="389"/>
      <c r="B123" s="444" t="s">
        <v>1890</v>
      </c>
      <c r="C123" s="413"/>
      <c r="D123" s="413"/>
      <c r="E123" s="886"/>
      <c r="F123" s="683"/>
    </row>
    <row r="124" spans="1:6">
      <c r="A124" s="389"/>
      <c r="B124" s="444" t="s">
        <v>1891</v>
      </c>
      <c r="C124" s="413"/>
      <c r="D124" s="413"/>
      <c r="E124" s="886"/>
      <c r="F124" s="683"/>
    </row>
    <row r="125" spans="1:6">
      <c r="A125" s="389"/>
      <c r="B125" s="444" t="s">
        <v>1892</v>
      </c>
      <c r="C125" s="413"/>
      <c r="D125" s="413"/>
      <c r="E125" s="886"/>
      <c r="F125" s="683"/>
    </row>
    <row r="126" spans="1:6">
      <c r="A126" s="389"/>
      <c r="B126" s="444" t="s">
        <v>1858</v>
      </c>
      <c r="C126" s="413"/>
      <c r="D126" s="413"/>
      <c r="E126" s="886"/>
      <c r="F126" s="683"/>
    </row>
    <row r="127" spans="1:6">
      <c r="A127" s="389"/>
      <c r="B127" s="444" t="s">
        <v>1859</v>
      </c>
      <c r="C127" s="413"/>
      <c r="D127" s="413"/>
      <c r="E127" s="886"/>
      <c r="F127" s="683"/>
    </row>
    <row r="128" spans="1:6" ht="30">
      <c r="A128" s="389"/>
      <c r="B128" s="444" t="s">
        <v>1893</v>
      </c>
      <c r="C128" s="413"/>
      <c r="D128" s="413"/>
      <c r="E128" s="886"/>
      <c r="F128" s="683"/>
    </row>
    <row r="129" spans="1:6">
      <c r="A129" s="389"/>
      <c r="B129" s="444" t="s">
        <v>1894</v>
      </c>
      <c r="C129" s="413"/>
      <c r="D129" s="413"/>
      <c r="E129" s="886"/>
      <c r="F129" s="683"/>
    </row>
    <row r="130" spans="1:6">
      <c r="A130" s="389"/>
      <c r="B130" s="444" t="s">
        <v>1862</v>
      </c>
      <c r="C130" s="413"/>
      <c r="D130" s="413"/>
      <c r="E130" s="886"/>
      <c r="F130" s="683"/>
    </row>
    <row r="131" spans="1:6">
      <c r="A131" s="389"/>
      <c r="B131" s="444" t="s">
        <v>1863</v>
      </c>
      <c r="C131" s="413"/>
      <c r="D131" s="413"/>
      <c r="E131" s="886"/>
      <c r="F131" s="683"/>
    </row>
    <row r="132" spans="1:6">
      <c r="A132" s="389"/>
      <c r="B132" s="444" t="s">
        <v>1864</v>
      </c>
      <c r="C132" s="413"/>
      <c r="D132" s="413"/>
      <c r="E132" s="886"/>
      <c r="F132" s="683"/>
    </row>
    <row r="133" spans="1:6">
      <c r="A133" s="389"/>
      <c r="B133" s="444" t="s">
        <v>1865</v>
      </c>
      <c r="C133" s="413"/>
      <c r="D133" s="413"/>
      <c r="E133" s="886"/>
      <c r="F133" s="683"/>
    </row>
    <row r="134" spans="1:6" ht="105">
      <c r="A134" s="389"/>
      <c r="B134" s="390" t="s">
        <v>1866</v>
      </c>
      <c r="C134" s="413"/>
      <c r="D134" s="413"/>
      <c r="E134" s="886"/>
      <c r="F134" s="683"/>
    </row>
    <row r="135" spans="1:6" ht="360">
      <c r="A135" s="389"/>
      <c r="B135" s="390" t="s">
        <v>1867</v>
      </c>
      <c r="C135" s="413"/>
      <c r="D135" s="413"/>
      <c r="E135" s="886"/>
      <c r="F135" s="683"/>
    </row>
    <row r="136" spans="1:6" ht="135">
      <c r="A136" s="389"/>
      <c r="B136" s="390" t="s">
        <v>1868</v>
      </c>
      <c r="C136" s="413"/>
      <c r="D136" s="413"/>
      <c r="E136" s="886"/>
      <c r="F136" s="683"/>
    </row>
    <row r="137" spans="1:6" ht="150">
      <c r="A137" s="389"/>
      <c r="B137" s="390" t="s">
        <v>1869</v>
      </c>
      <c r="C137" s="413"/>
      <c r="D137" s="413"/>
      <c r="E137" s="886"/>
      <c r="F137" s="683"/>
    </row>
    <row r="138" spans="1:6" ht="135">
      <c r="A138" s="389"/>
      <c r="B138" s="390" t="s">
        <v>1870</v>
      </c>
      <c r="C138" s="413"/>
      <c r="D138" s="413"/>
      <c r="E138" s="886"/>
      <c r="F138" s="683"/>
    </row>
    <row r="139" spans="1:6" ht="180">
      <c r="A139" s="389"/>
      <c r="B139" s="390" t="s">
        <v>1871</v>
      </c>
      <c r="C139" s="413"/>
      <c r="D139" s="413"/>
      <c r="E139" s="886"/>
      <c r="F139" s="683"/>
    </row>
    <row r="140" spans="1:6" ht="240">
      <c r="A140" s="389"/>
      <c r="B140" s="390" t="s">
        <v>1872</v>
      </c>
      <c r="C140" s="413"/>
      <c r="D140" s="413"/>
      <c r="E140" s="886"/>
      <c r="F140" s="683"/>
    </row>
    <row r="141" spans="1:6" ht="285">
      <c r="A141" s="389"/>
      <c r="B141" s="390" t="s">
        <v>1873</v>
      </c>
      <c r="C141" s="413"/>
      <c r="D141" s="413"/>
      <c r="E141" s="886"/>
      <c r="F141" s="683"/>
    </row>
    <row r="142" spans="1:6" ht="135">
      <c r="A142" s="389"/>
      <c r="B142" s="444" t="s">
        <v>1874</v>
      </c>
      <c r="C142" s="413"/>
      <c r="D142" s="413"/>
      <c r="E142" s="886"/>
      <c r="F142" s="683"/>
    </row>
    <row r="143" spans="1:6" ht="150">
      <c r="A143" s="389"/>
      <c r="B143" s="390" t="s">
        <v>1875</v>
      </c>
      <c r="C143" s="413"/>
      <c r="D143" s="413"/>
      <c r="E143" s="886"/>
      <c r="F143" s="683"/>
    </row>
    <row r="144" spans="1:6" ht="150">
      <c r="A144" s="389"/>
      <c r="B144" s="390" t="s">
        <v>1876</v>
      </c>
      <c r="C144" s="413"/>
      <c r="D144" s="413"/>
      <c r="E144" s="886"/>
      <c r="F144" s="683"/>
    </row>
    <row r="145" spans="1:6" ht="165">
      <c r="A145" s="389"/>
      <c r="B145" s="390" t="s">
        <v>1877</v>
      </c>
      <c r="C145" s="413"/>
      <c r="D145" s="413"/>
      <c r="E145" s="886"/>
      <c r="F145" s="683"/>
    </row>
    <row r="146" spans="1:6" ht="90">
      <c r="A146" s="389"/>
      <c r="B146" s="390" t="s">
        <v>1895</v>
      </c>
      <c r="C146" s="413"/>
      <c r="D146" s="413"/>
      <c r="E146" s="886"/>
      <c r="F146" s="683"/>
    </row>
    <row r="147" spans="1:6" s="436" customFormat="1" ht="8.25">
      <c r="A147" s="432"/>
      <c r="B147" s="441"/>
      <c r="C147" s="442"/>
      <c r="D147" s="442"/>
      <c r="E147" s="892"/>
      <c r="F147" s="689"/>
    </row>
    <row r="148" spans="1:6" ht="105">
      <c r="A148" s="389">
        <v>24</v>
      </c>
      <c r="B148" s="390" t="s">
        <v>1896</v>
      </c>
      <c r="C148" s="413" t="s">
        <v>278</v>
      </c>
      <c r="D148" s="413">
        <v>640</v>
      </c>
      <c r="E148" s="886">
        <v>0</v>
      </c>
      <c r="F148" s="683">
        <f>D148*E148</f>
        <v>0</v>
      </c>
    </row>
    <row r="149" spans="1:6" s="436" customFormat="1" ht="8.25">
      <c r="A149" s="432"/>
      <c r="B149" s="441"/>
      <c r="C149" s="442"/>
      <c r="D149" s="442"/>
      <c r="E149" s="892"/>
      <c r="F149" s="689"/>
    </row>
    <row r="150" spans="1:6" ht="180">
      <c r="A150" s="389">
        <v>25</v>
      </c>
      <c r="B150" s="390" t="s">
        <v>1897</v>
      </c>
      <c r="C150" s="413" t="s">
        <v>135</v>
      </c>
      <c r="D150" s="413">
        <v>1</v>
      </c>
      <c r="E150" s="886">
        <v>0</v>
      </c>
      <c r="F150" s="683">
        <f>D150*E150</f>
        <v>0</v>
      </c>
    </row>
    <row r="151" spans="1:6" s="436" customFormat="1" ht="8.25">
      <c r="A151" s="432"/>
      <c r="B151" s="441"/>
      <c r="C151" s="442"/>
      <c r="D151" s="442"/>
      <c r="E151" s="892"/>
      <c r="F151" s="689"/>
    </row>
    <row r="152" spans="1:6" ht="45">
      <c r="A152" s="389">
        <v>26</v>
      </c>
      <c r="B152" s="398" t="s">
        <v>1898</v>
      </c>
      <c r="C152" s="413"/>
      <c r="D152" s="413"/>
      <c r="E152" s="886"/>
      <c r="F152" s="683"/>
    </row>
    <row r="153" spans="1:6">
      <c r="A153" s="389"/>
      <c r="B153" s="399" t="s">
        <v>1899</v>
      </c>
      <c r="C153" s="413" t="s">
        <v>135</v>
      </c>
      <c r="D153" s="413">
        <v>4</v>
      </c>
      <c r="E153" s="886">
        <v>0</v>
      </c>
      <c r="F153" s="683">
        <f>D153*E153</f>
        <v>0</v>
      </c>
    </row>
    <row r="154" spans="1:6" s="436" customFormat="1" ht="8.25">
      <c r="A154" s="432"/>
      <c r="B154" s="441"/>
      <c r="C154" s="442"/>
      <c r="D154" s="442"/>
      <c r="E154" s="892"/>
      <c r="F154" s="689"/>
    </row>
    <row r="155" spans="1:6" ht="60">
      <c r="A155" s="389">
        <v>27</v>
      </c>
      <c r="B155" s="398" t="s">
        <v>1900</v>
      </c>
      <c r="C155" s="413"/>
      <c r="D155" s="413"/>
      <c r="E155" s="886"/>
      <c r="F155" s="683"/>
    </row>
    <row r="156" spans="1:6">
      <c r="A156" s="389"/>
      <c r="B156" s="390" t="s">
        <v>1901</v>
      </c>
      <c r="C156" s="413" t="s">
        <v>135</v>
      </c>
      <c r="D156" s="413">
        <v>4</v>
      </c>
      <c r="E156" s="886">
        <v>0</v>
      </c>
      <c r="F156" s="683">
        <f>D156*E156</f>
        <v>0</v>
      </c>
    </row>
    <row r="157" spans="1:6">
      <c r="A157" s="389"/>
      <c r="B157" s="390" t="s">
        <v>1902</v>
      </c>
      <c r="C157" s="413" t="s">
        <v>135</v>
      </c>
      <c r="D157" s="413">
        <v>2</v>
      </c>
      <c r="E157" s="886">
        <v>0</v>
      </c>
      <c r="F157" s="683">
        <f>D157*E157</f>
        <v>0</v>
      </c>
    </row>
    <row r="158" spans="1:6" s="436" customFormat="1" ht="8.25">
      <c r="A158" s="432"/>
      <c r="B158" s="441"/>
      <c r="C158" s="442"/>
      <c r="D158" s="442"/>
      <c r="E158" s="892"/>
      <c r="F158" s="689"/>
    </row>
    <row r="159" spans="1:6" ht="45">
      <c r="A159" s="389">
        <v>28</v>
      </c>
      <c r="B159" s="390" t="s">
        <v>1903</v>
      </c>
      <c r="C159" s="413"/>
      <c r="D159" s="413"/>
      <c r="E159" s="886"/>
      <c r="F159" s="683"/>
    </row>
    <row r="160" spans="1:6">
      <c r="A160" s="389"/>
      <c r="B160" s="390" t="s">
        <v>1899</v>
      </c>
      <c r="C160" s="413" t="s">
        <v>135</v>
      </c>
      <c r="D160" s="413">
        <v>2</v>
      </c>
      <c r="E160" s="886">
        <v>0</v>
      </c>
      <c r="F160" s="683">
        <f>D160*E160</f>
        <v>0</v>
      </c>
    </row>
    <row r="161" spans="1:6" s="436" customFormat="1" ht="8.25">
      <c r="A161" s="432"/>
      <c r="B161" s="441"/>
      <c r="C161" s="442"/>
      <c r="D161" s="442"/>
      <c r="E161" s="892"/>
      <c r="F161" s="689"/>
    </row>
    <row r="162" spans="1:6" ht="120">
      <c r="A162" s="389">
        <v>29</v>
      </c>
      <c r="B162" s="390" t="s">
        <v>1829</v>
      </c>
      <c r="C162" s="413"/>
      <c r="D162" s="413"/>
      <c r="E162" s="886"/>
      <c r="F162" s="683"/>
    </row>
    <row r="163" spans="1:6" ht="30">
      <c r="A163" s="389"/>
      <c r="B163" s="399" t="s">
        <v>1904</v>
      </c>
      <c r="C163" s="413" t="s">
        <v>963</v>
      </c>
      <c r="D163" s="413">
        <v>14</v>
      </c>
      <c r="E163" s="886">
        <v>0</v>
      </c>
      <c r="F163" s="683">
        <f>D163*E163</f>
        <v>0</v>
      </c>
    </row>
    <row r="164" spans="1:6" ht="30">
      <c r="A164" s="389"/>
      <c r="B164" s="399" t="s">
        <v>1905</v>
      </c>
      <c r="C164" s="413" t="s">
        <v>963</v>
      </c>
      <c r="D164" s="413">
        <v>10</v>
      </c>
      <c r="E164" s="886">
        <v>0</v>
      </c>
      <c r="F164" s="683">
        <f>D164*E164</f>
        <v>0</v>
      </c>
    </row>
    <row r="165" spans="1:6">
      <c r="A165" s="389"/>
      <c r="B165" s="399" t="s">
        <v>1906</v>
      </c>
      <c r="C165" s="413" t="s">
        <v>963</v>
      </c>
      <c r="D165" s="413">
        <v>28</v>
      </c>
      <c r="E165" s="886">
        <v>0</v>
      </c>
      <c r="F165" s="683">
        <f>D165*E165</f>
        <v>0</v>
      </c>
    </row>
    <row r="166" spans="1:6" s="436" customFormat="1" ht="8.25">
      <c r="A166" s="432"/>
      <c r="B166" s="441"/>
      <c r="C166" s="442"/>
      <c r="D166" s="442"/>
      <c r="E166" s="892"/>
      <c r="F166" s="689"/>
    </row>
    <row r="167" spans="1:6" ht="120">
      <c r="A167" s="389">
        <v>30</v>
      </c>
      <c r="B167" s="390" t="s">
        <v>1829</v>
      </c>
      <c r="C167" s="413"/>
      <c r="D167" s="413"/>
      <c r="E167" s="886"/>
      <c r="F167" s="683"/>
    </row>
    <row r="168" spans="1:6">
      <c r="A168" s="389"/>
      <c r="B168" s="399" t="s">
        <v>1907</v>
      </c>
      <c r="C168" s="413" t="s">
        <v>963</v>
      </c>
      <c r="D168" s="413">
        <v>38</v>
      </c>
      <c r="E168" s="886">
        <v>0</v>
      </c>
      <c r="F168" s="683">
        <f>D168*E168</f>
        <v>0</v>
      </c>
    </row>
    <row r="169" spans="1:6">
      <c r="A169" s="389"/>
      <c r="B169" s="399" t="s">
        <v>1908</v>
      </c>
      <c r="C169" s="413" t="s">
        <v>963</v>
      </c>
      <c r="D169" s="413">
        <v>8</v>
      </c>
      <c r="E169" s="886">
        <v>0</v>
      </c>
      <c r="F169" s="683">
        <f>D169*E169</f>
        <v>0</v>
      </c>
    </row>
    <row r="170" spans="1:6">
      <c r="A170" s="389"/>
      <c r="B170" s="399" t="s">
        <v>1909</v>
      </c>
      <c r="C170" s="413" t="s">
        <v>963</v>
      </c>
      <c r="D170" s="413">
        <v>4</v>
      </c>
      <c r="E170" s="886">
        <v>0</v>
      </c>
      <c r="F170" s="683">
        <f>D170*E170</f>
        <v>0</v>
      </c>
    </row>
    <row r="171" spans="1:6" s="436" customFormat="1" ht="8.25">
      <c r="A171" s="432"/>
      <c r="B171" s="441"/>
      <c r="C171" s="442"/>
      <c r="D171" s="442"/>
      <c r="E171" s="892"/>
      <c r="F171" s="689"/>
    </row>
    <row r="172" spans="1:6" ht="30">
      <c r="A172" s="389">
        <v>31</v>
      </c>
      <c r="B172" s="437" t="s">
        <v>1910</v>
      </c>
      <c r="C172" s="413"/>
      <c r="D172" s="413"/>
      <c r="E172" s="886"/>
      <c r="F172" s="683"/>
    </row>
    <row r="173" spans="1:6">
      <c r="A173" s="389"/>
      <c r="B173" s="390" t="s">
        <v>1911</v>
      </c>
      <c r="C173" s="413" t="s">
        <v>135</v>
      </c>
      <c r="D173" s="413">
        <v>1</v>
      </c>
      <c r="E173" s="886">
        <v>0</v>
      </c>
      <c r="F173" s="683">
        <f>D173*E173</f>
        <v>0</v>
      </c>
    </row>
    <row r="174" spans="1:6">
      <c r="A174" s="389"/>
      <c r="B174" s="390" t="s">
        <v>1912</v>
      </c>
      <c r="C174" s="413" t="s">
        <v>135</v>
      </c>
      <c r="D174" s="413">
        <v>1</v>
      </c>
      <c r="E174" s="886">
        <v>0</v>
      </c>
      <c r="F174" s="683">
        <f>D174*E174</f>
        <v>0</v>
      </c>
    </row>
    <row r="175" spans="1:6">
      <c r="A175" s="389"/>
      <c r="B175" s="390" t="s">
        <v>1913</v>
      </c>
      <c r="C175" s="413" t="s">
        <v>135</v>
      </c>
      <c r="D175" s="413">
        <v>1</v>
      </c>
      <c r="E175" s="886">
        <v>0</v>
      </c>
      <c r="F175" s="683">
        <f>D175*E175</f>
        <v>0</v>
      </c>
    </row>
    <row r="176" spans="1:6">
      <c r="A176" s="389"/>
      <c r="B176" s="390" t="s">
        <v>1914</v>
      </c>
      <c r="C176" s="413" t="s">
        <v>135</v>
      </c>
      <c r="D176" s="413">
        <v>1</v>
      </c>
      <c r="E176" s="886">
        <v>0</v>
      </c>
      <c r="F176" s="683">
        <f>D176*E176</f>
        <v>0</v>
      </c>
    </row>
    <row r="177" spans="1:6">
      <c r="A177" s="389"/>
      <c r="B177" s="390" t="s">
        <v>1814</v>
      </c>
      <c r="C177" s="413" t="s">
        <v>135</v>
      </c>
      <c r="D177" s="413">
        <v>1</v>
      </c>
      <c r="E177" s="886">
        <v>0</v>
      </c>
      <c r="F177" s="683">
        <f>D177*E177</f>
        <v>0</v>
      </c>
    </row>
    <row r="178" spans="1:6" s="436" customFormat="1" ht="8.25">
      <c r="A178" s="432"/>
      <c r="B178" s="441"/>
      <c r="C178" s="442"/>
      <c r="D178" s="442"/>
      <c r="E178" s="892"/>
      <c r="F178" s="689"/>
    </row>
    <row r="179" spans="1:6">
      <c r="A179" s="389">
        <v>32</v>
      </c>
      <c r="B179" s="398" t="s">
        <v>1915</v>
      </c>
      <c r="C179" s="413" t="s">
        <v>135</v>
      </c>
      <c r="D179" s="413">
        <v>1</v>
      </c>
      <c r="E179" s="886">
        <v>0</v>
      </c>
      <c r="F179" s="683">
        <f>D179*E179</f>
        <v>0</v>
      </c>
    </row>
    <row r="180" spans="1:6" ht="150">
      <c r="A180" s="389"/>
      <c r="B180" s="398" t="s">
        <v>1916</v>
      </c>
      <c r="C180" s="413"/>
      <c r="D180" s="413"/>
      <c r="E180" s="886"/>
      <c r="F180" s="683"/>
    </row>
    <row r="181" spans="1:6" s="436" customFormat="1" ht="8.25">
      <c r="A181" s="432"/>
      <c r="B181" s="441"/>
      <c r="C181" s="442"/>
      <c r="D181" s="442"/>
      <c r="E181" s="892"/>
      <c r="F181" s="689"/>
    </row>
    <row r="182" spans="1:6" ht="45">
      <c r="A182" s="389">
        <v>33</v>
      </c>
      <c r="B182" s="399" t="s">
        <v>1917</v>
      </c>
      <c r="C182" s="413"/>
      <c r="D182" s="413"/>
      <c r="E182" s="886"/>
      <c r="F182" s="683"/>
    </row>
    <row r="183" spans="1:6">
      <c r="A183" s="389"/>
      <c r="B183" s="399" t="s">
        <v>1918</v>
      </c>
      <c r="C183" s="413" t="s">
        <v>135</v>
      </c>
      <c r="D183" s="413">
        <v>1</v>
      </c>
      <c r="E183" s="886">
        <v>0</v>
      </c>
      <c r="F183" s="683">
        <f>D183*E183</f>
        <v>0</v>
      </c>
    </row>
    <row r="184" spans="1:6">
      <c r="A184" s="389"/>
      <c r="B184" s="399" t="s">
        <v>1919</v>
      </c>
      <c r="C184" s="413" t="s">
        <v>135</v>
      </c>
      <c r="D184" s="413">
        <v>1</v>
      </c>
      <c r="E184" s="886">
        <v>0</v>
      </c>
      <c r="F184" s="683">
        <f>D184*E184</f>
        <v>0</v>
      </c>
    </row>
    <row r="185" spans="1:6">
      <c r="A185" s="389"/>
      <c r="B185" s="399" t="s">
        <v>1920</v>
      </c>
      <c r="C185" s="413" t="s">
        <v>135</v>
      </c>
      <c r="D185" s="413">
        <v>1</v>
      </c>
      <c r="E185" s="886">
        <v>0</v>
      </c>
      <c r="F185" s="683">
        <f>D185*E185</f>
        <v>0</v>
      </c>
    </row>
    <row r="186" spans="1:6" s="436" customFormat="1" ht="8.25">
      <c r="A186" s="432"/>
      <c r="B186" s="441"/>
      <c r="C186" s="442"/>
      <c r="D186" s="442"/>
      <c r="E186" s="892"/>
      <c r="F186" s="689"/>
    </row>
    <row r="187" spans="1:6" ht="60">
      <c r="A187" s="389">
        <v>34</v>
      </c>
      <c r="B187" s="390" t="s">
        <v>1921</v>
      </c>
      <c r="C187" s="413"/>
      <c r="D187" s="413"/>
      <c r="E187" s="886"/>
      <c r="F187" s="683"/>
    </row>
    <row r="188" spans="1:6">
      <c r="A188" s="389"/>
      <c r="B188" s="399" t="s">
        <v>1922</v>
      </c>
      <c r="C188" s="413" t="s">
        <v>135</v>
      </c>
      <c r="D188" s="413">
        <v>1</v>
      </c>
      <c r="E188" s="886">
        <v>0</v>
      </c>
      <c r="F188" s="683">
        <f>D188*E188</f>
        <v>0</v>
      </c>
    </row>
    <row r="189" spans="1:6">
      <c r="A189" s="389"/>
      <c r="B189" s="399" t="s">
        <v>1923</v>
      </c>
      <c r="C189" s="413" t="s">
        <v>135</v>
      </c>
      <c r="D189" s="413">
        <v>1</v>
      </c>
      <c r="E189" s="886">
        <v>0</v>
      </c>
      <c r="F189" s="683">
        <f>D189*E189</f>
        <v>0</v>
      </c>
    </row>
    <row r="190" spans="1:6">
      <c r="A190" s="389"/>
      <c r="B190" s="399" t="s">
        <v>1924</v>
      </c>
      <c r="C190" s="413" t="s">
        <v>135</v>
      </c>
      <c r="D190" s="413">
        <v>1</v>
      </c>
      <c r="E190" s="886">
        <v>0</v>
      </c>
      <c r="F190" s="683">
        <f>D190*E190</f>
        <v>0</v>
      </c>
    </row>
    <row r="191" spans="1:6">
      <c r="A191" s="389"/>
      <c r="B191" s="399" t="s">
        <v>1925</v>
      </c>
      <c r="C191" s="413" t="s">
        <v>135</v>
      </c>
      <c r="D191" s="413">
        <v>1</v>
      </c>
      <c r="E191" s="886">
        <v>0</v>
      </c>
      <c r="F191" s="683">
        <f>D191*E191</f>
        <v>0</v>
      </c>
    </row>
    <row r="192" spans="1:6">
      <c r="A192" s="389"/>
      <c r="B192" s="399" t="s">
        <v>1926</v>
      </c>
      <c r="C192" s="413" t="s">
        <v>135</v>
      </c>
      <c r="D192" s="413">
        <v>1</v>
      </c>
      <c r="E192" s="886">
        <v>0</v>
      </c>
      <c r="F192" s="683">
        <f>D192*E192</f>
        <v>0</v>
      </c>
    </row>
    <row r="193" spans="1:6" s="436" customFormat="1" ht="8.25">
      <c r="A193" s="432"/>
      <c r="B193" s="441"/>
      <c r="C193" s="442"/>
      <c r="D193" s="442"/>
      <c r="E193" s="892"/>
      <c r="F193" s="689"/>
    </row>
    <row r="194" spans="1:6" ht="60">
      <c r="A194" s="389">
        <v>35</v>
      </c>
      <c r="B194" s="390" t="s">
        <v>1927</v>
      </c>
      <c r="C194" s="413"/>
      <c r="D194" s="413"/>
      <c r="E194" s="886"/>
      <c r="F194" s="683"/>
    </row>
    <row r="195" spans="1:6">
      <c r="A195" s="389"/>
      <c r="B195" s="399" t="s">
        <v>1928</v>
      </c>
      <c r="C195" s="413" t="s">
        <v>135</v>
      </c>
      <c r="D195" s="413">
        <v>4</v>
      </c>
      <c r="E195" s="886">
        <v>0</v>
      </c>
      <c r="F195" s="683">
        <f>D195*E195</f>
        <v>0</v>
      </c>
    </row>
    <row r="196" spans="1:6">
      <c r="A196" s="389"/>
      <c r="B196" s="399" t="s">
        <v>1929</v>
      </c>
      <c r="C196" s="413" t="s">
        <v>135</v>
      </c>
      <c r="D196" s="413">
        <v>1</v>
      </c>
      <c r="E196" s="886">
        <v>0</v>
      </c>
      <c r="F196" s="683">
        <f>D196*E196</f>
        <v>0</v>
      </c>
    </row>
    <row r="197" spans="1:6" s="436" customFormat="1" ht="8.25">
      <c r="A197" s="432"/>
      <c r="B197" s="441"/>
      <c r="C197" s="442"/>
      <c r="D197" s="442"/>
      <c r="E197" s="892"/>
      <c r="F197" s="689"/>
    </row>
    <row r="198" spans="1:6" ht="45">
      <c r="A198" s="389">
        <v>36</v>
      </c>
      <c r="B198" s="390" t="s">
        <v>1930</v>
      </c>
      <c r="C198" s="413"/>
      <c r="D198" s="413"/>
      <c r="E198" s="886"/>
      <c r="F198" s="683"/>
    </row>
    <row r="199" spans="1:6">
      <c r="A199" s="389"/>
      <c r="B199" s="399" t="s">
        <v>1931</v>
      </c>
      <c r="C199" s="413" t="s">
        <v>135</v>
      </c>
      <c r="D199" s="413">
        <v>1</v>
      </c>
      <c r="E199" s="886">
        <v>0</v>
      </c>
      <c r="F199" s="683">
        <f>D199*E199</f>
        <v>0</v>
      </c>
    </row>
    <row r="200" spans="1:6" s="436" customFormat="1" ht="8.25">
      <c r="A200" s="432"/>
      <c r="B200" s="441"/>
      <c r="C200" s="442"/>
      <c r="D200" s="442"/>
      <c r="E200" s="892"/>
      <c r="F200" s="689"/>
    </row>
    <row r="201" spans="1:6" ht="75">
      <c r="A201" s="389">
        <v>37</v>
      </c>
      <c r="B201" s="390" t="s">
        <v>1932</v>
      </c>
      <c r="C201" s="413"/>
      <c r="D201" s="413"/>
      <c r="E201" s="886"/>
      <c r="F201" s="683"/>
    </row>
    <row r="202" spans="1:6">
      <c r="A202" s="389"/>
      <c r="B202" s="390" t="s">
        <v>1933</v>
      </c>
      <c r="C202" s="413" t="s">
        <v>135</v>
      </c>
      <c r="D202" s="413">
        <v>4</v>
      </c>
      <c r="E202" s="886">
        <v>0</v>
      </c>
      <c r="F202" s="683">
        <f>D202*E202</f>
        <v>0</v>
      </c>
    </row>
    <row r="203" spans="1:6" s="436" customFormat="1" ht="8.25">
      <c r="A203" s="432"/>
      <c r="B203" s="441"/>
      <c r="C203" s="442"/>
      <c r="D203" s="442"/>
      <c r="E203" s="892"/>
      <c r="F203" s="689"/>
    </row>
    <row r="204" spans="1:6" ht="45">
      <c r="A204" s="389">
        <v>38</v>
      </c>
      <c r="B204" s="390" t="s">
        <v>1903</v>
      </c>
      <c r="C204" s="413"/>
      <c r="D204" s="413"/>
      <c r="E204" s="886"/>
      <c r="F204" s="683"/>
    </row>
    <row r="205" spans="1:6">
      <c r="A205" s="389"/>
      <c r="B205" s="399" t="s">
        <v>1933</v>
      </c>
      <c r="C205" s="413" t="s">
        <v>135</v>
      </c>
      <c r="D205" s="413">
        <v>4</v>
      </c>
      <c r="E205" s="886">
        <v>0</v>
      </c>
      <c r="F205" s="683">
        <f>D205*E205</f>
        <v>0</v>
      </c>
    </row>
    <row r="206" spans="1:6" s="436" customFormat="1" ht="8.25">
      <c r="A206" s="432"/>
      <c r="B206" s="441"/>
      <c r="C206" s="442"/>
      <c r="D206" s="442"/>
      <c r="E206" s="892"/>
      <c r="F206" s="689"/>
    </row>
    <row r="207" spans="1:6" ht="60">
      <c r="A207" s="389">
        <v>39</v>
      </c>
      <c r="B207" s="398" t="s">
        <v>1934</v>
      </c>
      <c r="C207" s="400"/>
      <c r="D207" s="423"/>
      <c r="E207" s="893"/>
      <c r="F207" s="445"/>
    </row>
    <row r="208" spans="1:6">
      <c r="A208" s="389"/>
      <c r="B208" s="398" t="s">
        <v>1902</v>
      </c>
      <c r="C208" s="400" t="s">
        <v>135</v>
      </c>
      <c r="D208" s="423">
        <v>2</v>
      </c>
      <c r="E208" s="886">
        <v>0</v>
      </c>
      <c r="F208" s="683">
        <f>D208*E208</f>
        <v>0</v>
      </c>
    </row>
    <row r="209" spans="1:6" s="436" customFormat="1" ht="8.25">
      <c r="A209" s="432"/>
      <c r="B209" s="441"/>
      <c r="C209" s="442"/>
      <c r="D209" s="442"/>
      <c r="E209" s="892"/>
      <c r="F209" s="689"/>
    </row>
    <row r="210" spans="1:6" ht="60">
      <c r="A210" s="389">
        <v>40</v>
      </c>
      <c r="B210" s="398" t="s">
        <v>1900</v>
      </c>
      <c r="C210" s="413"/>
      <c r="D210" s="413"/>
      <c r="E210" s="886"/>
      <c r="F210" s="683"/>
    </row>
    <row r="211" spans="1:6">
      <c r="A211" s="389"/>
      <c r="B211" s="390" t="s">
        <v>1902</v>
      </c>
      <c r="C211" s="413" t="s">
        <v>135</v>
      </c>
      <c r="D211" s="413">
        <v>13</v>
      </c>
      <c r="E211" s="886">
        <v>0</v>
      </c>
      <c r="F211" s="683">
        <f>D211*E211</f>
        <v>0</v>
      </c>
    </row>
    <row r="212" spans="1:6" s="436" customFormat="1" ht="8.25">
      <c r="A212" s="432"/>
      <c r="B212" s="441"/>
      <c r="C212" s="442"/>
      <c r="D212" s="442"/>
      <c r="E212" s="892"/>
      <c r="F212" s="689"/>
    </row>
    <row r="213" spans="1:6" ht="61.5" customHeight="1">
      <c r="A213" s="389">
        <v>41</v>
      </c>
      <c r="B213" s="398" t="s">
        <v>1935</v>
      </c>
      <c r="C213" s="413" t="s">
        <v>135</v>
      </c>
      <c r="D213" s="413">
        <v>1</v>
      </c>
      <c r="E213" s="886">
        <v>0</v>
      </c>
      <c r="F213" s="683">
        <f>D213*E213</f>
        <v>0</v>
      </c>
    </row>
    <row r="214" spans="1:6">
      <c r="A214" s="389"/>
      <c r="B214" s="398" t="s">
        <v>1936</v>
      </c>
      <c r="C214" s="413"/>
      <c r="D214" s="413"/>
      <c r="E214" s="886"/>
      <c r="F214" s="683"/>
    </row>
    <row r="215" spans="1:6">
      <c r="A215" s="389"/>
      <c r="B215" s="398" t="s">
        <v>1937</v>
      </c>
      <c r="C215" s="413"/>
      <c r="D215" s="413"/>
      <c r="E215" s="886"/>
      <c r="F215" s="683"/>
    </row>
    <row r="216" spans="1:6" s="436" customFormat="1" ht="8.25">
      <c r="A216" s="432"/>
      <c r="B216" s="441"/>
      <c r="C216" s="442"/>
      <c r="D216" s="442"/>
      <c r="E216" s="892"/>
      <c r="F216" s="689"/>
    </row>
    <row r="217" spans="1:6" ht="60">
      <c r="A217" s="389">
        <v>42</v>
      </c>
      <c r="B217" s="398" t="s">
        <v>1938</v>
      </c>
      <c r="C217" s="413" t="s">
        <v>135</v>
      </c>
      <c r="D217" s="413">
        <v>1</v>
      </c>
      <c r="E217" s="886">
        <v>0</v>
      </c>
      <c r="F217" s="683">
        <f>D217*E217</f>
        <v>0</v>
      </c>
    </row>
    <row r="218" spans="1:6" s="436" customFormat="1" ht="8.25">
      <c r="A218" s="432"/>
      <c r="B218" s="441"/>
      <c r="C218" s="442"/>
      <c r="D218" s="442"/>
      <c r="E218" s="892"/>
      <c r="F218" s="689"/>
    </row>
    <row r="219" spans="1:6" ht="60">
      <c r="A219" s="389">
        <v>43</v>
      </c>
      <c r="B219" s="398" t="s">
        <v>1939</v>
      </c>
      <c r="C219" s="413" t="s">
        <v>135</v>
      </c>
      <c r="D219" s="413">
        <v>1</v>
      </c>
      <c r="E219" s="886">
        <v>0</v>
      </c>
      <c r="F219" s="683">
        <f>D219*E219</f>
        <v>0</v>
      </c>
    </row>
    <row r="220" spans="1:6">
      <c r="A220" s="389"/>
      <c r="B220" s="398" t="s">
        <v>1940</v>
      </c>
      <c r="C220" s="413"/>
      <c r="D220" s="413"/>
      <c r="E220" s="886"/>
      <c r="F220" s="683"/>
    </row>
    <row r="221" spans="1:6" s="436" customFormat="1" ht="8.25">
      <c r="A221" s="432"/>
      <c r="B221" s="441"/>
      <c r="C221" s="442"/>
      <c r="D221" s="442"/>
      <c r="E221" s="892"/>
      <c r="F221" s="689"/>
    </row>
    <row r="222" spans="1:6">
      <c r="A222" s="389">
        <v>44</v>
      </c>
      <c r="B222" s="399" t="s">
        <v>1941</v>
      </c>
      <c r="C222" s="413" t="s">
        <v>135</v>
      </c>
      <c r="D222" s="413">
        <v>3</v>
      </c>
      <c r="E222" s="886">
        <v>0</v>
      </c>
      <c r="F222" s="683">
        <f>D222*E222</f>
        <v>0</v>
      </c>
    </row>
    <row r="223" spans="1:6" s="436" customFormat="1" ht="8.25">
      <c r="A223" s="432"/>
      <c r="B223" s="441"/>
      <c r="C223" s="442"/>
      <c r="D223" s="442"/>
      <c r="E223" s="892"/>
      <c r="F223" s="689"/>
    </row>
    <row r="224" spans="1:6" ht="45">
      <c r="A224" s="389">
        <v>45</v>
      </c>
      <c r="B224" s="398" t="s">
        <v>1942</v>
      </c>
      <c r="C224" s="413" t="s">
        <v>135</v>
      </c>
      <c r="D224" s="413">
        <v>1</v>
      </c>
      <c r="E224" s="886">
        <v>0</v>
      </c>
      <c r="F224" s="683">
        <f>D224*E224</f>
        <v>0</v>
      </c>
    </row>
    <row r="225" spans="1:6" s="436" customFormat="1" ht="8.25">
      <c r="A225" s="432"/>
      <c r="B225" s="441"/>
      <c r="C225" s="442"/>
      <c r="D225" s="442"/>
      <c r="E225" s="892"/>
      <c r="F225" s="689"/>
    </row>
    <row r="226" spans="1:6" ht="45">
      <c r="A226" s="389">
        <v>46</v>
      </c>
      <c r="B226" s="398" t="s">
        <v>1943</v>
      </c>
      <c r="C226" s="413"/>
      <c r="D226" s="413"/>
      <c r="E226" s="886"/>
      <c r="F226" s="683"/>
    </row>
    <row r="227" spans="1:6">
      <c r="A227" s="389"/>
      <c r="B227" s="399" t="s">
        <v>1944</v>
      </c>
      <c r="C227" s="413" t="s">
        <v>135</v>
      </c>
      <c r="D227" s="413">
        <v>8</v>
      </c>
      <c r="E227" s="886">
        <v>0</v>
      </c>
      <c r="F227" s="683">
        <f>D227*E227</f>
        <v>0</v>
      </c>
    </row>
    <row r="228" spans="1:6">
      <c r="A228" s="389"/>
      <c r="B228" s="399" t="s">
        <v>1717</v>
      </c>
      <c r="C228" s="413" t="s">
        <v>135</v>
      </c>
      <c r="D228" s="413">
        <v>4</v>
      </c>
      <c r="E228" s="886">
        <v>0</v>
      </c>
      <c r="F228" s="683">
        <f>D228*E228</f>
        <v>0</v>
      </c>
    </row>
    <row r="229" spans="1:6" s="436" customFormat="1" ht="8.25">
      <c r="A229" s="432"/>
      <c r="B229" s="441"/>
      <c r="C229" s="442"/>
      <c r="D229" s="442"/>
      <c r="E229" s="892"/>
      <c r="F229" s="689"/>
    </row>
    <row r="230" spans="1:6" ht="30">
      <c r="A230" s="389">
        <v>47</v>
      </c>
      <c r="B230" s="398" t="s">
        <v>1945</v>
      </c>
      <c r="C230" s="413"/>
      <c r="D230" s="413"/>
      <c r="E230" s="886"/>
      <c r="F230" s="683"/>
    </row>
    <row r="231" spans="1:6">
      <c r="A231" s="389"/>
      <c r="B231" s="399" t="s">
        <v>1946</v>
      </c>
      <c r="C231" s="413" t="s">
        <v>135</v>
      </c>
      <c r="D231" s="413">
        <v>4</v>
      </c>
      <c r="E231" s="886">
        <v>0</v>
      </c>
      <c r="F231" s="683">
        <f>D231*E231</f>
        <v>0</v>
      </c>
    </row>
    <row r="232" spans="1:6" s="436" customFormat="1" ht="8.25">
      <c r="A232" s="432"/>
      <c r="B232" s="441"/>
      <c r="C232" s="442"/>
      <c r="D232" s="442"/>
      <c r="E232" s="892"/>
      <c r="F232" s="689"/>
    </row>
    <row r="233" spans="1:6" ht="30">
      <c r="A233" s="389">
        <v>48</v>
      </c>
      <c r="B233" s="398" t="s">
        <v>1947</v>
      </c>
      <c r="C233" s="413" t="s">
        <v>135</v>
      </c>
      <c r="D233" s="413">
        <v>4</v>
      </c>
      <c r="E233" s="886">
        <v>0</v>
      </c>
      <c r="F233" s="683">
        <f>D233*E233</f>
        <v>0</v>
      </c>
    </row>
    <row r="234" spans="1:6" s="436" customFormat="1" ht="8.25">
      <c r="A234" s="432"/>
      <c r="B234" s="441"/>
      <c r="C234" s="442"/>
      <c r="D234" s="442"/>
      <c r="E234" s="892"/>
      <c r="F234" s="689"/>
    </row>
    <row r="235" spans="1:6" ht="30">
      <c r="A235" s="389">
        <v>49</v>
      </c>
      <c r="B235" s="398" t="s">
        <v>1948</v>
      </c>
      <c r="C235" s="413"/>
      <c r="D235" s="413"/>
      <c r="E235" s="886"/>
      <c r="F235" s="683"/>
    </row>
    <row r="236" spans="1:6">
      <c r="A236" s="389"/>
      <c r="B236" s="399" t="s">
        <v>1717</v>
      </c>
      <c r="C236" s="413" t="s">
        <v>135</v>
      </c>
      <c r="D236" s="413">
        <v>1</v>
      </c>
      <c r="E236" s="886">
        <v>0</v>
      </c>
      <c r="F236" s="683">
        <f>D236*E236</f>
        <v>0</v>
      </c>
    </row>
    <row r="237" spans="1:6" s="436" customFormat="1" ht="8.25">
      <c r="A237" s="432"/>
      <c r="B237" s="441"/>
      <c r="C237" s="442"/>
      <c r="D237" s="442"/>
      <c r="E237" s="892"/>
      <c r="F237" s="689"/>
    </row>
    <row r="238" spans="1:6" ht="30">
      <c r="A238" s="389">
        <v>50</v>
      </c>
      <c r="B238" s="398" t="s">
        <v>1949</v>
      </c>
      <c r="C238" s="413"/>
      <c r="D238" s="413"/>
      <c r="E238" s="886"/>
      <c r="F238" s="683"/>
    </row>
    <row r="239" spans="1:6">
      <c r="A239" s="389"/>
      <c r="B239" s="399" t="s">
        <v>1944</v>
      </c>
      <c r="C239" s="413" t="s">
        <v>135</v>
      </c>
      <c r="D239" s="413">
        <v>2</v>
      </c>
      <c r="E239" s="886">
        <v>0</v>
      </c>
      <c r="F239" s="683">
        <f>D239*E239</f>
        <v>0</v>
      </c>
    </row>
    <row r="240" spans="1:6" s="436" customFormat="1" ht="8.25">
      <c r="A240" s="432"/>
      <c r="B240" s="441"/>
      <c r="C240" s="442"/>
      <c r="D240" s="442"/>
      <c r="E240" s="892"/>
      <c r="F240" s="689"/>
    </row>
    <row r="241" spans="1:6" ht="152.25" customHeight="1">
      <c r="A241" s="389">
        <v>51</v>
      </c>
      <c r="B241" s="398" t="s">
        <v>1950</v>
      </c>
      <c r="C241" s="413" t="s">
        <v>135</v>
      </c>
      <c r="D241" s="413">
        <v>1</v>
      </c>
      <c r="E241" s="886">
        <v>0</v>
      </c>
      <c r="F241" s="683">
        <f>D241*E241</f>
        <v>0</v>
      </c>
    </row>
    <row r="242" spans="1:6" s="436" customFormat="1" ht="8.25">
      <c r="A242" s="432"/>
      <c r="B242" s="441"/>
      <c r="C242" s="442"/>
      <c r="D242" s="442"/>
      <c r="E242" s="892"/>
      <c r="F242" s="689"/>
    </row>
    <row r="243" spans="1:6" ht="30">
      <c r="A243" s="389">
        <v>52</v>
      </c>
      <c r="B243" s="399" t="s">
        <v>1951</v>
      </c>
      <c r="C243" s="413" t="s">
        <v>135</v>
      </c>
      <c r="D243" s="413">
        <v>4</v>
      </c>
      <c r="E243" s="886">
        <v>0</v>
      </c>
      <c r="F243" s="683">
        <f>D243*E243</f>
        <v>0</v>
      </c>
    </row>
    <row r="244" spans="1:6" s="436" customFormat="1" ht="8.25">
      <c r="A244" s="432"/>
      <c r="B244" s="441"/>
      <c r="C244" s="442"/>
      <c r="D244" s="442"/>
      <c r="E244" s="892"/>
      <c r="F244" s="689"/>
    </row>
    <row r="245" spans="1:6" ht="181.5" customHeight="1">
      <c r="A245" s="389">
        <v>53</v>
      </c>
      <c r="B245" s="398" t="s">
        <v>1952</v>
      </c>
      <c r="C245" s="413" t="s">
        <v>135</v>
      </c>
      <c r="D245" s="413">
        <v>1</v>
      </c>
      <c r="E245" s="886">
        <v>0</v>
      </c>
      <c r="F245" s="683">
        <f>D245*E245</f>
        <v>0</v>
      </c>
    </row>
    <row r="246" spans="1:6" s="436" customFormat="1" ht="8.25">
      <c r="A246" s="432"/>
      <c r="B246" s="441"/>
      <c r="C246" s="442"/>
      <c r="D246" s="442"/>
      <c r="E246" s="892"/>
      <c r="F246" s="689"/>
    </row>
    <row r="247" spans="1:6" ht="45">
      <c r="A247" s="389">
        <v>54</v>
      </c>
      <c r="B247" s="398" t="s">
        <v>1953</v>
      </c>
      <c r="C247" s="413" t="s">
        <v>135</v>
      </c>
      <c r="D247" s="413">
        <v>2</v>
      </c>
      <c r="E247" s="886">
        <v>0</v>
      </c>
      <c r="F247" s="683">
        <f>D247*E247</f>
        <v>0</v>
      </c>
    </row>
    <row r="248" spans="1:6">
      <c r="A248" s="389"/>
      <c r="B248" s="399"/>
      <c r="C248" s="413"/>
      <c r="D248" s="413"/>
      <c r="E248" s="886"/>
      <c r="F248" s="683"/>
    </row>
    <row r="249" spans="1:6">
      <c r="A249" s="389"/>
      <c r="B249" s="412" t="s">
        <v>1954</v>
      </c>
      <c r="C249" s="413"/>
      <c r="D249" s="413"/>
      <c r="E249" s="886"/>
      <c r="F249" s="683"/>
    </row>
    <row r="250" spans="1:6" ht="105">
      <c r="A250" s="389">
        <v>55</v>
      </c>
      <c r="B250" s="390" t="s">
        <v>1955</v>
      </c>
      <c r="C250" s="413"/>
      <c r="D250" s="413"/>
      <c r="E250" s="886"/>
      <c r="F250" s="683"/>
    </row>
    <row r="251" spans="1:6">
      <c r="A251" s="389"/>
      <c r="B251" s="390" t="s">
        <v>1784</v>
      </c>
      <c r="C251" s="413" t="s">
        <v>963</v>
      </c>
      <c r="D251" s="413">
        <v>58</v>
      </c>
      <c r="E251" s="886">
        <v>0</v>
      </c>
      <c r="F251" s="683">
        <f>D251*E251</f>
        <v>0</v>
      </c>
    </row>
    <row r="252" spans="1:6">
      <c r="A252" s="389"/>
      <c r="B252" s="390" t="s">
        <v>1785</v>
      </c>
      <c r="C252" s="413" t="s">
        <v>963</v>
      </c>
      <c r="D252" s="413">
        <v>32</v>
      </c>
      <c r="E252" s="886">
        <v>0</v>
      </c>
      <c r="F252" s="683">
        <f>D252*E252</f>
        <v>0</v>
      </c>
    </row>
    <row r="253" spans="1:6">
      <c r="A253" s="389"/>
      <c r="B253" s="405" t="s">
        <v>1786</v>
      </c>
      <c r="C253" s="413" t="s">
        <v>963</v>
      </c>
      <c r="D253" s="413">
        <v>108</v>
      </c>
      <c r="E253" s="886">
        <v>0</v>
      </c>
      <c r="F253" s="683">
        <f>D253*E253</f>
        <v>0</v>
      </c>
    </row>
    <row r="254" spans="1:6" s="436" customFormat="1" ht="8.25">
      <c r="A254" s="432"/>
      <c r="B254" s="441"/>
      <c r="C254" s="442"/>
      <c r="D254" s="442"/>
      <c r="E254" s="892"/>
      <c r="F254" s="689"/>
    </row>
    <row r="255" spans="1:6" ht="150">
      <c r="A255" s="389">
        <v>56</v>
      </c>
      <c r="B255" s="390" t="s">
        <v>1956</v>
      </c>
      <c r="C255" s="413"/>
      <c r="D255" s="413"/>
      <c r="E255" s="886"/>
      <c r="F255" s="683"/>
    </row>
    <row r="256" spans="1:6">
      <c r="A256" s="389"/>
      <c r="B256" s="399" t="s">
        <v>1957</v>
      </c>
      <c r="C256" s="413" t="s">
        <v>963</v>
      </c>
      <c r="D256" s="413">
        <v>32</v>
      </c>
      <c r="E256" s="886">
        <v>0</v>
      </c>
      <c r="F256" s="683">
        <f>D256*E256</f>
        <v>0</v>
      </c>
    </row>
    <row r="257" spans="1:6">
      <c r="A257" s="389"/>
      <c r="B257" s="399" t="s">
        <v>1958</v>
      </c>
      <c r="C257" s="413" t="s">
        <v>963</v>
      </c>
      <c r="D257" s="413">
        <v>78</v>
      </c>
      <c r="E257" s="886">
        <v>0</v>
      </c>
      <c r="F257" s="683">
        <f>D257*E257</f>
        <v>0</v>
      </c>
    </row>
    <row r="258" spans="1:6" s="436" customFormat="1" ht="8.25">
      <c r="A258" s="432"/>
      <c r="B258" s="441"/>
      <c r="C258" s="442"/>
      <c r="D258" s="442"/>
      <c r="E258" s="892"/>
      <c r="F258" s="689"/>
    </row>
    <row r="259" spans="1:6" ht="45">
      <c r="A259" s="389">
        <v>57</v>
      </c>
      <c r="B259" s="390" t="s">
        <v>1959</v>
      </c>
      <c r="C259" s="413"/>
      <c r="D259" s="413"/>
      <c r="E259" s="886"/>
      <c r="F259" s="683"/>
    </row>
    <row r="260" spans="1:6">
      <c r="A260" s="389"/>
      <c r="B260" s="399" t="s">
        <v>1960</v>
      </c>
      <c r="C260" s="413" t="s">
        <v>135</v>
      </c>
      <c r="D260" s="413">
        <v>4</v>
      </c>
      <c r="E260" s="886">
        <v>0</v>
      </c>
      <c r="F260" s="683">
        <f>D260*E260</f>
        <v>0</v>
      </c>
    </row>
    <row r="261" spans="1:6" s="436" customFormat="1" ht="8.25">
      <c r="A261" s="432"/>
      <c r="B261" s="441"/>
      <c r="C261" s="442"/>
      <c r="D261" s="442"/>
      <c r="E261" s="892"/>
      <c r="F261" s="689"/>
    </row>
    <row r="262" spans="1:6" ht="30">
      <c r="A262" s="389">
        <v>58</v>
      </c>
      <c r="B262" s="399" t="s">
        <v>1961</v>
      </c>
      <c r="C262" s="413"/>
      <c r="D262" s="413"/>
      <c r="E262" s="886"/>
      <c r="F262" s="683"/>
    </row>
    <row r="263" spans="1:6" ht="225">
      <c r="A263" s="389"/>
      <c r="B263" s="390" t="s">
        <v>1962</v>
      </c>
      <c r="C263" s="413"/>
      <c r="D263" s="413"/>
      <c r="E263" s="886"/>
      <c r="F263" s="683"/>
    </row>
    <row r="264" spans="1:6">
      <c r="A264" s="389"/>
      <c r="B264" s="399" t="s">
        <v>1963</v>
      </c>
      <c r="C264" s="413" t="s">
        <v>135</v>
      </c>
      <c r="D264" s="413">
        <v>1</v>
      </c>
      <c r="E264" s="886">
        <v>0</v>
      </c>
      <c r="F264" s="683">
        <f>D264*E264</f>
        <v>0</v>
      </c>
    </row>
    <row r="265" spans="1:6">
      <c r="A265" s="389"/>
      <c r="B265" s="399" t="s">
        <v>1964</v>
      </c>
      <c r="C265" s="413" t="s">
        <v>135</v>
      </c>
      <c r="D265" s="413">
        <v>1</v>
      </c>
      <c r="E265" s="886">
        <v>0</v>
      </c>
      <c r="F265" s="683">
        <f>D265*E265</f>
        <v>0</v>
      </c>
    </row>
    <row r="266" spans="1:6">
      <c r="A266" s="389"/>
      <c r="B266" s="399" t="s">
        <v>1965</v>
      </c>
      <c r="C266" s="413" t="s">
        <v>135</v>
      </c>
      <c r="D266" s="413">
        <v>2</v>
      </c>
      <c r="E266" s="886">
        <v>0</v>
      </c>
      <c r="F266" s="683">
        <f>D266*E266</f>
        <v>0</v>
      </c>
    </row>
    <row r="267" spans="1:6" s="436" customFormat="1" ht="8.25">
      <c r="A267" s="432"/>
      <c r="B267" s="441"/>
      <c r="C267" s="442"/>
      <c r="D267" s="442"/>
      <c r="E267" s="892"/>
      <c r="F267" s="689"/>
    </row>
    <row r="268" spans="1:6" ht="60">
      <c r="A268" s="389">
        <v>59</v>
      </c>
      <c r="B268" s="390" t="s">
        <v>1966</v>
      </c>
      <c r="C268" s="413"/>
      <c r="D268" s="413"/>
      <c r="E268" s="886"/>
      <c r="F268" s="683"/>
    </row>
    <row r="269" spans="1:6">
      <c r="A269" s="389"/>
      <c r="B269" s="399"/>
      <c r="C269" s="413" t="s">
        <v>1967</v>
      </c>
      <c r="D269" s="413">
        <v>4</v>
      </c>
      <c r="E269" s="886">
        <v>0</v>
      </c>
      <c r="F269" s="683">
        <f>D269*E269</f>
        <v>0</v>
      </c>
    </row>
    <row r="270" spans="1:6" s="436" customFormat="1" ht="8.25">
      <c r="A270" s="432"/>
      <c r="B270" s="441"/>
      <c r="C270" s="442"/>
      <c r="D270" s="442"/>
      <c r="E270" s="892"/>
      <c r="F270" s="689"/>
    </row>
    <row r="271" spans="1:6" ht="45">
      <c r="A271" s="389">
        <v>60</v>
      </c>
      <c r="B271" s="390" t="s">
        <v>1968</v>
      </c>
      <c r="E271" s="886"/>
      <c r="F271" s="690"/>
    </row>
    <row r="272" spans="1:6">
      <c r="A272" s="389"/>
      <c r="B272" s="390"/>
      <c r="C272" s="413" t="s">
        <v>113</v>
      </c>
      <c r="D272" s="413">
        <v>1650</v>
      </c>
      <c r="E272" s="886">
        <v>0</v>
      </c>
      <c r="F272" s="683">
        <f>D272*E272</f>
        <v>0</v>
      </c>
    </row>
    <row r="273" spans="1:6" s="436" customFormat="1" ht="8.25">
      <c r="A273" s="432"/>
      <c r="B273" s="441"/>
      <c r="C273" s="442"/>
      <c r="D273" s="442"/>
      <c r="E273" s="892"/>
      <c r="F273" s="689"/>
    </row>
    <row r="274" spans="1:6" ht="105">
      <c r="A274" s="389">
        <v>61</v>
      </c>
      <c r="B274" s="390" t="s">
        <v>1969</v>
      </c>
      <c r="C274" s="413"/>
      <c r="D274" s="413"/>
      <c r="E274" s="886"/>
      <c r="F274" s="683"/>
    </row>
    <row r="275" spans="1:6">
      <c r="A275" s="389"/>
      <c r="B275" s="399"/>
      <c r="C275" s="413" t="s">
        <v>963</v>
      </c>
      <c r="D275" s="413">
        <v>5900</v>
      </c>
      <c r="E275" s="886">
        <v>0</v>
      </c>
      <c r="F275" s="683">
        <f>D275*E275</f>
        <v>0</v>
      </c>
    </row>
    <row r="276" spans="1:6" s="436" customFormat="1" ht="8.25">
      <c r="A276" s="432"/>
      <c r="B276" s="441"/>
      <c r="C276" s="442"/>
      <c r="D276" s="442"/>
      <c r="E276" s="892"/>
      <c r="F276" s="689"/>
    </row>
    <row r="277" spans="1:6" ht="105">
      <c r="A277" s="389">
        <v>62</v>
      </c>
      <c r="B277" s="390" t="s">
        <v>1970</v>
      </c>
      <c r="C277" s="413"/>
      <c r="D277" s="413"/>
      <c r="E277" s="886"/>
      <c r="F277" s="683"/>
    </row>
    <row r="278" spans="1:6">
      <c r="A278" s="389"/>
      <c r="B278" s="399"/>
      <c r="C278" s="413" t="s">
        <v>375</v>
      </c>
      <c r="D278" s="413">
        <v>66</v>
      </c>
      <c r="E278" s="886">
        <v>0</v>
      </c>
      <c r="F278" s="683">
        <f>D278*E278</f>
        <v>0</v>
      </c>
    </row>
    <row r="279" spans="1:6" s="436" customFormat="1" ht="8.25">
      <c r="A279" s="432"/>
      <c r="B279" s="441"/>
      <c r="C279" s="442"/>
      <c r="D279" s="442"/>
      <c r="E279" s="892"/>
      <c r="F279" s="689"/>
    </row>
    <row r="280" spans="1:6" ht="45">
      <c r="A280" s="389">
        <v>63</v>
      </c>
      <c r="B280" s="390" t="s">
        <v>1971</v>
      </c>
      <c r="C280" s="413"/>
      <c r="D280" s="413"/>
      <c r="E280" s="886"/>
      <c r="F280" s="683"/>
    </row>
    <row r="281" spans="1:6">
      <c r="A281" s="389"/>
      <c r="B281" s="399"/>
      <c r="C281" s="413" t="s">
        <v>375</v>
      </c>
      <c r="D281" s="413">
        <v>66</v>
      </c>
      <c r="E281" s="886">
        <v>0</v>
      </c>
      <c r="F281" s="683">
        <f>D281*E281</f>
        <v>0</v>
      </c>
    </row>
    <row r="282" spans="1:6" s="436" customFormat="1" ht="8.25">
      <c r="A282" s="432"/>
      <c r="B282" s="441"/>
      <c r="C282" s="442"/>
      <c r="D282" s="442"/>
      <c r="E282" s="892"/>
      <c r="F282" s="689"/>
    </row>
    <row r="283" spans="1:6" ht="198" customHeight="1">
      <c r="A283" s="389">
        <v>64</v>
      </c>
      <c r="B283" s="390" t="s">
        <v>1972</v>
      </c>
      <c r="C283" s="413"/>
      <c r="D283" s="413"/>
      <c r="E283" s="886"/>
      <c r="F283" s="683"/>
    </row>
    <row r="284" spans="1:6">
      <c r="A284" s="389"/>
      <c r="B284" s="399"/>
      <c r="C284" s="413" t="s">
        <v>1973</v>
      </c>
      <c r="D284" s="413">
        <v>350</v>
      </c>
      <c r="E284" s="886">
        <v>0</v>
      </c>
      <c r="F284" s="683">
        <f>D284*E284</f>
        <v>0</v>
      </c>
    </row>
    <row r="285" spans="1:6" s="436" customFormat="1" ht="8.25">
      <c r="A285" s="432"/>
      <c r="B285" s="441"/>
      <c r="C285" s="442"/>
      <c r="D285" s="442"/>
      <c r="E285" s="892"/>
      <c r="F285" s="689"/>
    </row>
    <row r="286" spans="1:6" ht="75">
      <c r="A286" s="389">
        <v>65</v>
      </c>
      <c r="B286" s="390" t="s">
        <v>1974</v>
      </c>
      <c r="C286" s="413"/>
      <c r="D286" s="413"/>
      <c r="E286" s="886"/>
      <c r="F286" s="683"/>
    </row>
    <row r="287" spans="1:6">
      <c r="A287" s="389"/>
      <c r="B287" s="390"/>
      <c r="C287" s="413" t="s">
        <v>375</v>
      </c>
      <c r="D287" s="413">
        <v>100</v>
      </c>
      <c r="E287" s="886">
        <v>0</v>
      </c>
      <c r="F287" s="683">
        <f>D287*E287</f>
        <v>0</v>
      </c>
    </row>
    <row r="288" spans="1:6" s="436" customFormat="1" ht="8.25">
      <c r="A288" s="432"/>
      <c r="B288" s="441"/>
      <c r="C288" s="442"/>
      <c r="D288" s="442"/>
      <c r="E288" s="892"/>
      <c r="F288" s="689"/>
    </row>
    <row r="289" spans="1:6" ht="165">
      <c r="A289" s="389">
        <v>66</v>
      </c>
      <c r="B289" s="390" t="s">
        <v>1975</v>
      </c>
      <c r="C289" s="413"/>
      <c r="D289" s="413"/>
      <c r="E289" s="886"/>
      <c r="F289" s="683"/>
    </row>
    <row r="290" spans="1:6">
      <c r="A290" s="389"/>
      <c r="B290" s="399"/>
      <c r="C290" s="413" t="s">
        <v>963</v>
      </c>
      <c r="D290" s="413">
        <v>250</v>
      </c>
      <c r="E290" s="886">
        <v>0</v>
      </c>
      <c r="F290" s="683">
        <f>D290*E290</f>
        <v>0</v>
      </c>
    </row>
    <row r="291" spans="1:6" s="436" customFormat="1" ht="8.25">
      <c r="A291" s="432"/>
      <c r="B291" s="441"/>
      <c r="C291" s="442"/>
      <c r="D291" s="442"/>
      <c r="E291" s="892"/>
      <c r="F291" s="689"/>
    </row>
    <row r="292" spans="1:6" ht="30">
      <c r="A292" s="389">
        <v>67</v>
      </c>
      <c r="B292" s="399" t="s">
        <v>1976</v>
      </c>
      <c r="C292" s="413"/>
      <c r="D292" s="413"/>
      <c r="E292" s="886"/>
      <c r="F292" s="683"/>
    </row>
    <row r="293" spans="1:6" ht="180">
      <c r="A293" s="389"/>
      <c r="B293" s="390" t="s">
        <v>1977</v>
      </c>
      <c r="C293" s="413"/>
      <c r="D293" s="413"/>
      <c r="E293" s="886"/>
      <c r="F293" s="683"/>
    </row>
    <row r="294" spans="1:6" ht="61.5" customHeight="1">
      <c r="A294" s="389"/>
      <c r="B294" s="390" t="s">
        <v>1978</v>
      </c>
      <c r="C294" s="413"/>
      <c r="D294" s="413"/>
      <c r="E294" s="886"/>
      <c r="F294" s="683"/>
    </row>
    <row r="295" spans="1:6" ht="70.5" customHeight="1">
      <c r="A295" s="389"/>
      <c r="B295" s="390" t="s">
        <v>1979</v>
      </c>
      <c r="C295" s="413"/>
      <c r="D295" s="413"/>
      <c r="E295" s="886"/>
      <c r="F295" s="683"/>
    </row>
    <row r="296" spans="1:6" ht="70.5" customHeight="1">
      <c r="A296" s="389"/>
      <c r="B296" s="390" t="s">
        <v>1980</v>
      </c>
      <c r="C296" s="413"/>
      <c r="D296" s="413"/>
      <c r="E296" s="886"/>
      <c r="F296" s="683"/>
    </row>
    <row r="297" spans="1:6" ht="41.25" customHeight="1">
      <c r="A297" s="389"/>
      <c r="B297" s="390" t="s">
        <v>1981</v>
      </c>
      <c r="C297" s="413"/>
      <c r="D297" s="413"/>
      <c r="E297" s="886"/>
      <c r="F297" s="683"/>
    </row>
    <row r="298" spans="1:6" ht="38.25" customHeight="1">
      <c r="A298" s="389"/>
      <c r="B298" s="390" t="s">
        <v>1982</v>
      </c>
      <c r="C298" s="413"/>
      <c r="D298" s="413"/>
      <c r="E298" s="886"/>
      <c r="F298" s="683"/>
    </row>
    <row r="299" spans="1:6">
      <c r="A299" s="389"/>
      <c r="B299" s="399"/>
      <c r="C299" s="413" t="s">
        <v>1967</v>
      </c>
      <c r="D299" s="413">
        <v>1</v>
      </c>
      <c r="E299" s="886">
        <v>0</v>
      </c>
      <c r="F299" s="683">
        <f>D299*E299</f>
        <v>0</v>
      </c>
    </row>
    <row r="300" spans="1:6" s="436" customFormat="1" ht="8.25">
      <c r="A300" s="432"/>
      <c r="B300" s="441"/>
      <c r="C300" s="442"/>
      <c r="D300" s="442"/>
      <c r="E300" s="892"/>
      <c r="F300" s="689"/>
    </row>
    <row r="301" spans="1:6" ht="30">
      <c r="A301" s="389">
        <v>68</v>
      </c>
      <c r="B301" s="399" t="s">
        <v>1983</v>
      </c>
      <c r="C301" s="413"/>
      <c r="D301" s="413"/>
      <c r="E301" s="886"/>
      <c r="F301" s="683"/>
    </row>
    <row r="302" spans="1:6" ht="72.75" customHeight="1">
      <c r="A302" s="389"/>
      <c r="B302" s="390" t="s">
        <v>1984</v>
      </c>
      <c r="C302" s="413"/>
      <c r="D302" s="413"/>
      <c r="E302" s="886"/>
      <c r="F302" s="683"/>
    </row>
    <row r="303" spans="1:6" ht="63.75" customHeight="1">
      <c r="A303" s="389"/>
      <c r="B303" s="390" t="s">
        <v>1985</v>
      </c>
      <c r="C303" s="413"/>
      <c r="D303" s="413"/>
      <c r="E303" s="886"/>
      <c r="F303" s="683"/>
    </row>
    <row r="304" spans="1:6" ht="74.25" customHeight="1">
      <c r="A304" s="389"/>
      <c r="B304" s="390" t="s">
        <v>1986</v>
      </c>
      <c r="C304" s="413"/>
      <c r="D304" s="413"/>
      <c r="E304" s="886"/>
      <c r="F304" s="683"/>
    </row>
    <row r="305" spans="1:6" ht="96.75" customHeight="1">
      <c r="A305" s="389"/>
      <c r="B305" s="390" t="s">
        <v>1987</v>
      </c>
      <c r="C305" s="413"/>
      <c r="D305" s="413"/>
      <c r="E305" s="886"/>
      <c r="F305" s="683"/>
    </row>
    <row r="306" spans="1:6" ht="100.5" customHeight="1">
      <c r="A306" s="389"/>
      <c r="B306" s="390" t="s">
        <v>1988</v>
      </c>
      <c r="C306" s="413"/>
      <c r="D306" s="413"/>
      <c r="E306" s="886"/>
      <c r="F306" s="683"/>
    </row>
    <row r="307" spans="1:6" ht="93.75" customHeight="1">
      <c r="A307" s="389"/>
      <c r="B307" s="390" t="s">
        <v>1989</v>
      </c>
      <c r="C307" s="413"/>
      <c r="D307" s="413"/>
      <c r="E307" s="886"/>
      <c r="F307" s="683"/>
    </row>
    <row r="308" spans="1:6">
      <c r="A308" s="389"/>
      <c r="B308" s="399"/>
      <c r="C308" s="413" t="s">
        <v>375</v>
      </c>
      <c r="D308" s="413">
        <v>3</v>
      </c>
      <c r="E308" s="886">
        <v>0</v>
      </c>
      <c r="F308" s="683">
        <f>D308*E308</f>
        <v>0</v>
      </c>
    </row>
    <row r="309" spans="1:6" s="436" customFormat="1" ht="8.25">
      <c r="A309" s="432"/>
      <c r="B309" s="441"/>
      <c r="C309" s="442"/>
      <c r="D309" s="442"/>
      <c r="E309" s="892"/>
      <c r="F309" s="689"/>
    </row>
    <row r="310" spans="1:6" ht="75">
      <c r="A310" s="389">
        <v>69</v>
      </c>
      <c r="B310" s="399" t="s">
        <v>1990</v>
      </c>
      <c r="C310" s="413"/>
      <c r="D310" s="413"/>
      <c r="E310" s="886"/>
      <c r="F310" s="683"/>
    </row>
    <row r="311" spans="1:6" ht="39" customHeight="1">
      <c r="A311" s="389"/>
      <c r="B311" s="399" t="s">
        <v>1991</v>
      </c>
      <c r="C311" s="413"/>
      <c r="D311" s="413"/>
      <c r="E311" s="886"/>
      <c r="F311" s="683"/>
    </row>
    <row r="312" spans="1:6" ht="41.25" customHeight="1">
      <c r="A312" s="389"/>
      <c r="B312" s="399" t="s">
        <v>1992</v>
      </c>
      <c r="C312" s="413"/>
      <c r="D312" s="413"/>
      <c r="E312" s="886"/>
      <c r="F312" s="683"/>
    </row>
    <row r="313" spans="1:6">
      <c r="A313" s="389"/>
      <c r="B313" s="399"/>
      <c r="C313" s="413" t="s">
        <v>375</v>
      </c>
      <c r="D313" s="413">
        <v>2</v>
      </c>
      <c r="E313" s="886">
        <v>0</v>
      </c>
      <c r="F313" s="683">
        <f>D313*E313</f>
        <v>0</v>
      </c>
    </row>
    <row r="314" spans="1:6" s="436" customFormat="1" ht="8.25">
      <c r="A314" s="432"/>
      <c r="B314" s="441"/>
      <c r="C314" s="442"/>
      <c r="D314" s="442"/>
      <c r="E314" s="892"/>
      <c r="F314" s="689"/>
    </row>
    <row r="315" spans="1:6" ht="30">
      <c r="A315" s="389">
        <v>70</v>
      </c>
      <c r="B315" s="399" t="s">
        <v>1993</v>
      </c>
      <c r="C315" s="413"/>
      <c r="D315" s="413"/>
      <c r="E315" s="886"/>
      <c r="F315" s="683"/>
    </row>
    <row r="316" spans="1:6" ht="135">
      <c r="A316" s="389"/>
      <c r="B316" s="390" t="s">
        <v>1994</v>
      </c>
      <c r="C316" s="413"/>
      <c r="D316" s="413"/>
      <c r="E316" s="886"/>
      <c r="F316" s="683"/>
    </row>
    <row r="317" spans="1:6">
      <c r="A317" s="389"/>
      <c r="B317" s="399"/>
      <c r="C317" s="413" t="s">
        <v>375</v>
      </c>
      <c r="D317" s="413">
        <v>4</v>
      </c>
      <c r="E317" s="886">
        <v>0</v>
      </c>
      <c r="F317" s="683">
        <f>D317*E317</f>
        <v>0</v>
      </c>
    </row>
    <row r="318" spans="1:6" s="436" customFormat="1" ht="8.25">
      <c r="A318" s="432"/>
      <c r="B318" s="441"/>
      <c r="C318" s="442"/>
      <c r="D318" s="442"/>
      <c r="E318" s="892"/>
      <c r="F318" s="689"/>
    </row>
    <row r="319" spans="1:6" ht="30">
      <c r="A319" s="389">
        <v>71</v>
      </c>
      <c r="B319" s="390" t="s">
        <v>1995</v>
      </c>
      <c r="C319" s="413"/>
      <c r="D319" s="413"/>
      <c r="E319" s="886"/>
      <c r="F319" s="683"/>
    </row>
    <row r="320" spans="1:6" ht="165">
      <c r="A320" s="389"/>
      <c r="B320" s="390" t="s">
        <v>1996</v>
      </c>
      <c r="C320" s="413"/>
      <c r="D320" s="413"/>
      <c r="E320" s="886"/>
      <c r="F320" s="683"/>
    </row>
    <row r="321" spans="1:6">
      <c r="A321" s="389"/>
      <c r="B321" s="399"/>
      <c r="C321" s="413" t="s">
        <v>375</v>
      </c>
      <c r="D321" s="413">
        <v>33</v>
      </c>
      <c r="E321" s="886">
        <v>0</v>
      </c>
      <c r="F321" s="683">
        <f>D321*E321</f>
        <v>0</v>
      </c>
    </row>
    <row r="322" spans="1:6" s="436" customFormat="1" ht="8.25">
      <c r="A322" s="432"/>
      <c r="B322" s="441"/>
      <c r="C322" s="442"/>
      <c r="D322" s="442"/>
      <c r="E322" s="894"/>
      <c r="F322" s="688"/>
    </row>
    <row r="323" spans="1:6">
      <c r="A323" s="389">
        <v>72</v>
      </c>
      <c r="B323" s="405" t="s">
        <v>1997</v>
      </c>
      <c r="E323" s="895"/>
      <c r="F323" s="687"/>
    </row>
    <row r="324" spans="1:6" ht="38.25" customHeight="1">
      <c r="A324" s="389"/>
      <c r="B324" s="390" t="s">
        <v>1998</v>
      </c>
      <c r="E324" s="895"/>
      <c r="F324" s="687"/>
    </row>
    <row r="325" spans="1:6">
      <c r="A325" s="389"/>
      <c r="B325" s="399"/>
      <c r="C325" s="413" t="s">
        <v>375</v>
      </c>
      <c r="D325" s="413">
        <v>4</v>
      </c>
      <c r="E325" s="896">
        <v>0</v>
      </c>
      <c r="F325" s="682">
        <f>D325*E325</f>
        <v>0</v>
      </c>
    </row>
    <row r="326" spans="1:6" s="436" customFormat="1" ht="8.25">
      <c r="A326" s="432"/>
      <c r="B326" s="441"/>
      <c r="C326" s="442"/>
      <c r="D326" s="442"/>
      <c r="E326" s="892"/>
      <c r="F326" s="689"/>
    </row>
    <row r="327" spans="1:6" ht="60">
      <c r="A327" s="389">
        <v>73</v>
      </c>
      <c r="B327" s="390" t="s">
        <v>1999</v>
      </c>
      <c r="C327" s="413"/>
      <c r="D327" s="413"/>
      <c r="E327" s="896"/>
      <c r="F327" s="682"/>
    </row>
    <row r="328" spans="1:6">
      <c r="A328" s="389"/>
      <c r="B328" s="399"/>
      <c r="C328" s="413" t="s">
        <v>135</v>
      </c>
      <c r="D328" s="413">
        <v>4</v>
      </c>
      <c r="E328" s="896">
        <v>0</v>
      </c>
      <c r="F328" s="682">
        <f>D328*E328</f>
        <v>0</v>
      </c>
    </row>
    <row r="329" spans="1:6" s="436" customFormat="1" ht="8.25">
      <c r="A329" s="432"/>
      <c r="B329" s="441"/>
      <c r="C329" s="442"/>
      <c r="D329" s="442"/>
      <c r="E329" s="892"/>
      <c r="F329" s="689"/>
    </row>
    <row r="330" spans="1:6" ht="45">
      <c r="A330" s="389">
        <v>74</v>
      </c>
      <c r="B330" s="390" t="s">
        <v>2000</v>
      </c>
      <c r="C330" s="413"/>
      <c r="D330" s="413"/>
      <c r="E330" s="896"/>
      <c r="F330" s="682"/>
    </row>
    <row r="331" spans="1:6">
      <c r="A331" s="389"/>
      <c r="B331" s="399"/>
      <c r="C331" s="413" t="s">
        <v>963</v>
      </c>
      <c r="D331" s="413">
        <v>125</v>
      </c>
      <c r="E331" s="896">
        <v>0</v>
      </c>
      <c r="F331" s="682">
        <f>D331*E331</f>
        <v>0</v>
      </c>
    </row>
    <row r="332" spans="1:6" s="436" customFormat="1" ht="8.25">
      <c r="A332" s="432"/>
      <c r="B332" s="441"/>
      <c r="C332" s="442"/>
      <c r="D332" s="442"/>
      <c r="E332" s="892"/>
      <c r="F332" s="689"/>
    </row>
    <row r="333" spans="1:6" ht="45">
      <c r="A333" s="389">
        <v>75</v>
      </c>
      <c r="B333" s="390" t="s">
        <v>2001</v>
      </c>
      <c r="C333" s="413"/>
      <c r="D333" s="413"/>
      <c r="E333" s="896"/>
      <c r="F333" s="682"/>
    </row>
    <row r="334" spans="1:6">
      <c r="A334" s="389"/>
      <c r="B334" s="399"/>
      <c r="C334" s="413" t="s">
        <v>375</v>
      </c>
      <c r="D334" s="413">
        <v>4</v>
      </c>
      <c r="E334" s="896">
        <v>0</v>
      </c>
      <c r="F334" s="682">
        <f>D334*E334</f>
        <v>0</v>
      </c>
    </row>
    <row r="335" spans="1:6" s="436" customFormat="1" ht="8.25">
      <c r="A335" s="432"/>
      <c r="B335" s="441"/>
      <c r="C335" s="442"/>
      <c r="D335" s="442"/>
      <c r="E335" s="892"/>
      <c r="F335" s="689"/>
    </row>
    <row r="336" spans="1:6" ht="90">
      <c r="A336" s="389">
        <v>76</v>
      </c>
      <c r="B336" s="390" t="s">
        <v>2002</v>
      </c>
      <c r="C336" s="413" t="s">
        <v>963</v>
      </c>
      <c r="D336" s="413">
        <v>10</v>
      </c>
      <c r="E336" s="886">
        <v>0</v>
      </c>
      <c r="F336" s="683">
        <f>D336*E336</f>
        <v>0</v>
      </c>
    </row>
    <row r="337" spans="1:6" s="436" customFormat="1" ht="8.25">
      <c r="A337" s="432"/>
      <c r="B337" s="441"/>
      <c r="C337" s="442"/>
      <c r="D337" s="442"/>
      <c r="E337" s="892"/>
      <c r="F337" s="689"/>
    </row>
    <row r="338" spans="1:6" ht="30">
      <c r="A338" s="389">
        <v>77</v>
      </c>
      <c r="B338" s="390" t="s">
        <v>2003</v>
      </c>
      <c r="C338" s="413" t="s">
        <v>135</v>
      </c>
      <c r="D338" s="413">
        <v>1</v>
      </c>
      <c r="E338" s="886">
        <v>0</v>
      </c>
      <c r="F338" s="683">
        <f>D338*E338</f>
        <v>0</v>
      </c>
    </row>
    <row r="339" spans="1:6" s="436" customFormat="1" ht="8.25">
      <c r="A339" s="432"/>
      <c r="B339" s="441"/>
      <c r="C339" s="442"/>
      <c r="D339" s="442"/>
      <c r="E339" s="892"/>
      <c r="F339" s="689"/>
    </row>
    <row r="340" spans="1:6" ht="45">
      <c r="A340" s="389">
        <v>78</v>
      </c>
      <c r="B340" s="390" t="s">
        <v>2004</v>
      </c>
      <c r="C340" s="413" t="s">
        <v>1973</v>
      </c>
      <c r="D340" s="413">
        <v>410</v>
      </c>
      <c r="E340" s="886">
        <v>0</v>
      </c>
      <c r="F340" s="683">
        <f>D340*E340</f>
        <v>0</v>
      </c>
    </row>
    <row r="341" spans="1:6" s="436" customFormat="1" ht="8.25">
      <c r="A341" s="432"/>
      <c r="B341" s="441"/>
      <c r="C341" s="442"/>
      <c r="D341" s="442"/>
      <c r="E341" s="892"/>
      <c r="F341" s="689"/>
    </row>
    <row r="342" spans="1:6" ht="60">
      <c r="A342" s="389">
        <v>79</v>
      </c>
      <c r="B342" s="390" t="s">
        <v>2005</v>
      </c>
      <c r="C342" s="413" t="s">
        <v>135</v>
      </c>
      <c r="D342" s="413">
        <v>1</v>
      </c>
      <c r="E342" s="886">
        <v>0</v>
      </c>
      <c r="F342" s="683">
        <f>D342*E342</f>
        <v>0</v>
      </c>
    </row>
    <row r="343" spans="1:6" s="436" customFormat="1" ht="8.25">
      <c r="A343" s="432"/>
      <c r="B343" s="441"/>
      <c r="C343" s="442"/>
      <c r="D343" s="442"/>
      <c r="E343" s="892"/>
      <c r="F343" s="689"/>
    </row>
    <row r="344" spans="1:6" ht="75">
      <c r="A344" s="389">
        <v>80</v>
      </c>
      <c r="B344" s="399" t="s">
        <v>2006</v>
      </c>
      <c r="C344" s="413"/>
      <c r="D344" s="413"/>
      <c r="E344" s="886"/>
      <c r="F344" s="683"/>
    </row>
    <row r="345" spans="1:6">
      <c r="A345" s="389"/>
      <c r="B345" s="399" t="s">
        <v>2007</v>
      </c>
      <c r="C345" s="413" t="s">
        <v>375</v>
      </c>
      <c r="D345" s="413">
        <v>15</v>
      </c>
      <c r="E345" s="886">
        <v>0</v>
      </c>
      <c r="F345" s="683">
        <f>D345*E345</f>
        <v>0</v>
      </c>
    </row>
    <row r="346" spans="1:6" s="436" customFormat="1" ht="8.25">
      <c r="A346" s="432"/>
      <c r="B346" s="441"/>
      <c r="C346" s="442"/>
      <c r="D346" s="442"/>
      <c r="E346" s="892"/>
      <c r="F346" s="689"/>
    </row>
    <row r="347" spans="1:6">
      <c r="A347" s="389">
        <v>81</v>
      </c>
      <c r="B347" s="399" t="s">
        <v>1680</v>
      </c>
      <c r="C347" s="413" t="s">
        <v>135</v>
      </c>
      <c r="D347" s="413">
        <v>1</v>
      </c>
      <c r="E347" s="886">
        <v>0</v>
      </c>
      <c r="F347" s="683">
        <f>D347*E347</f>
        <v>0</v>
      </c>
    </row>
    <row r="348" spans="1:6" s="436" customFormat="1" ht="8.25">
      <c r="A348" s="432"/>
      <c r="B348" s="441"/>
      <c r="C348" s="442"/>
      <c r="D348" s="442"/>
      <c r="E348" s="892"/>
      <c r="F348" s="689"/>
    </row>
    <row r="349" spans="1:6" ht="30">
      <c r="A349" s="389">
        <v>82</v>
      </c>
      <c r="B349" s="390" t="s">
        <v>2008</v>
      </c>
      <c r="C349" s="413" t="s">
        <v>135</v>
      </c>
      <c r="D349" s="413">
        <v>1</v>
      </c>
      <c r="E349" s="886">
        <v>0</v>
      </c>
      <c r="F349" s="683">
        <f>D349*E349</f>
        <v>0</v>
      </c>
    </row>
    <row r="350" spans="1:6" s="436" customFormat="1" ht="8.25">
      <c r="A350" s="432"/>
      <c r="B350" s="441"/>
      <c r="C350" s="442"/>
      <c r="D350" s="442"/>
      <c r="E350" s="892"/>
      <c r="F350" s="689"/>
    </row>
    <row r="351" spans="1:6" ht="30">
      <c r="A351" s="389">
        <v>83</v>
      </c>
      <c r="B351" s="390" t="s">
        <v>2009</v>
      </c>
      <c r="C351" s="413" t="s">
        <v>135</v>
      </c>
      <c r="D351" s="413">
        <v>1</v>
      </c>
      <c r="E351" s="886">
        <v>0</v>
      </c>
      <c r="F351" s="683">
        <f>D351*E351</f>
        <v>0</v>
      </c>
    </row>
    <row r="352" spans="1:6" s="436" customFormat="1" ht="8.25">
      <c r="A352" s="432"/>
      <c r="B352" s="441"/>
      <c r="C352" s="442"/>
      <c r="D352" s="442"/>
      <c r="E352" s="892"/>
      <c r="F352" s="689"/>
    </row>
    <row r="353" spans="1:6" ht="30">
      <c r="A353" s="389">
        <v>84</v>
      </c>
      <c r="B353" s="390" t="s">
        <v>2010</v>
      </c>
      <c r="C353" s="413" t="s">
        <v>135</v>
      </c>
      <c r="D353" s="413">
        <v>1</v>
      </c>
      <c r="E353" s="886">
        <v>0</v>
      </c>
      <c r="F353" s="683">
        <f>D353*E353</f>
        <v>0</v>
      </c>
    </row>
    <row r="354" spans="1:6" s="436" customFormat="1" ht="8.25">
      <c r="A354" s="432"/>
      <c r="B354" s="441"/>
      <c r="C354" s="442"/>
      <c r="D354" s="442"/>
      <c r="E354" s="892"/>
      <c r="F354" s="689"/>
    </row>
    <row r="355" spans="1:6">
      <c r="A355" s="389">
        <v>85</v>
      </c>
      <c r="B355" s="390" t="s">
        <v>2011</v>
      </c>
      <c r="C355" s="413" t="s">
        <v>135</v>
      </c>
      <c r="D355" s="413">
        <v>1</v>
      </c>
      <c r="E355" s="886">
        <v>0</v>
      </c>
      <c r="F355" s="683">
        <f>D355*E355</f>
        <v>0</v>
      </c>
    </row>
    <row r="356" spans="1:6" s="436" customFormat="1" ht="8.25">
      <c r="A356" s="432"/>
      <c r="B356" s="441"/>
      <c r="C356" s="442"/>
      <c r="D356" s="442"/>
      <c r="E356" s="892"/>
      <c r="F356" s="689"/>
    </row>
    <row r="357" spans="1:6" ht="30">
      <c r="A357" s="389">
        <v>86</v>
      </c>
      <c r="B357" s="390" t="s">
        <v>2012</v>
      </c>
      <c r="C357" s="413" t="s">
        <v>135</v>
      </c>
      <c r="D357" s="413">
        <v>1</v>
      </c>
      <c r="E357" s="886">
        <v>0</v>
      </c>
      <c r="F357" s="683">
        <f>D357*E357</f>
        <v>0</v>
      </c>
    </row>
    <row r="358" spans="1:6" s="436" customFormat="1" ht="8.25">
      <c r="A358" s="432"/>
      <c r="B358" s="441"/>
      <c r="C358" s="442"/>
      <c r="D358" s="442"/>
      <c r="E358" s="892"/>
      <c r="F358" s="689"/>
    </row>
    <row r="359" spans="1:6" ht="60">
      <c r="A359" s="389">
        <v>87</v>
      </c>
      <c r="B359" s="390" t="s">
        <v>2013</v>
      </c>
      <c r="C359" s="413" t="s">
        <v>135</v>
      </c>
      <c r="D359" s="413">
        <v>1</v>
      </c>
      <c r="E359" s="886">
        <v>0</v>
      </c>
      <c r="F359" s="683">
        <f>D359*E359</f>
        <v>0</v>
      </c>
    </row>
    <row r="360" spans="1:6" s="436" customFormat="1" ht="8.25">
      <c r="A360" s="432"/>
      <c r="B360" s="441"/>
      <c r="C360" s="442"/>
      <c r="D360" s="442"/>
      <c r="E360" s="892"/>
      <c r="F360" s="689"/>
    </row>
    <row r="361" spans="1:6" ht="60">
      <c r="A361" s="389">
        <v>88</v>
      </c>
      <c r="B361" s="390" t="s">
        <v>2014</v>
      </c>
      <c r="C361" s="413" t="s">
        <v>147</v>
      </c>
      <c r="D361" s="413">
        <v>100</v>
      </c>
      <c r="E361" s="886">
        <v>0</v>
      </c>
      <c r="F361" s="683">
        <f>D361*E361</f>
        <v>0</v>
      </c>
    </row>
    <row r="362" spans="1:6" s="436" customFormat="1" ht="8.25">
      <c r="A362" s="432"/>
      <c r="B362" s="441"/>
      <c r="C362" s="442"/>
      <c r="D362" s="442"/>
      <c r="E362" s="892"/>
      <c r="F362" s="689"/>
    </row>
    <row r="363" spans="1:6" ht="30">
      <c r="A363" s="389">
        <v>89</v>
      </c>
      <c r="B363" s="390" t="s">
        <v>2015</v>
      </c>
      <c r="C363" s="413" t="s">
        <v>147</v>
      </c>
      <c r="D363" s="413">
        <v>5</v>
      </c>
      <c r="E363" s="886">
        <v>0</v>
      </c>
      <c r="F363" s="683">
        <f>D363*E363</f>
        <v>0</v>
      </c>
    </row>
    <row r="364" spans="1:6" s="436" customFormat="1" ht="8.25">
      <c r="A364" s="432"/>
      <c r="B364" s="441"/>
      <c r="C364" s="442"/>
      <c r="D364" s="442"/>
      <c r="E364" s="892"/>
      <c r="F364" s="689"/>
    </row>
    <row r="365" spans="1:6" ht="90">
      <c r="A365" s="389">
        <v>90</v>
      </c>
      <c r="B365" s="390" t="s">
        <v>1683</v>
      </c>
      <c r="C365" s="413" t="s">
        <v>135</v>
      </c>
      <c r="D365" s="413">
        <v>1</v>
      </c>
      <c r="E365" s="886">
        <v>0</v>
      </c>
      <c r="F365" s="683">
        <f>D365*E365</f>
        <v>0</v>
      </c>
    </row>
    <row r="366" spans="1:6">
      <c r="A366" s="389"/>
      <c r="B366" s="440"/>
      <c r="C366" s="400"/>
      <c r="D366" s="413"/>
      <c r="E366" s="883"/>
      <c r="F366" s="683"/>
    </row>
    <row r="367" spans="1:6">
      <c r="A367" s="377"/>
      <c r="B367" s="401" t="s">
        <v>978</v>
      </c>
      <c r="C367" s="402"/>
      <c r="D367" s="404"/>
      <c r="E367" s="404"/>
      <c r="F367" s="428">
        <f>SUM(F14:F365)</f>
        <v>0</v>
      </c>
    </row>
    <row r="369" spans="6:6">
      <c r="F369" s="372"/>
    </row>
    <row r="370" spans="6:6">
      <c r="F370" s="372"/>
    </row>
  </sheetData>
  <sheetProtection algorithmName="SHA-512" hashValue="fnE6+1KByRqjCItzLG1bjpZuuwqaRE3PNfC470iTP/0pN2NkFiyV9+K4LP0qYkB5DE57s3VMgZRRkKnkbqjAjA==" saltValue="fyiHJgODyERrAUNJ34cbUg==" spinCount="100000" sheet="1" objects="1" scenarios="1"/>
  <mergeCells count="1">
    <mergeCell ref="B2:D2"/>
  </mergeCells>
  <pageMargins left="0.7" right="0.7" top="0.75" bottom="0.75" header="0.3" footer="0.3"/>
  <pageSetup paperSize="9" scale="73" orientation="portrait" horizontalDpi="4294967293" verticalDpi="4294967293" r:id="rId1"/>
  <rowBreaks count="2" manualBreakCount="2">
    <brk id="244" max="5" man="1"/>
    <brk id="263" max="5" man="1"/>
  </row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74873-ACD3-4B79-A728-B892191B5C07}">
  <sheetPr>
    <tabColor rgb="FFFFFF00"/>
  </sheetPr>
  <dimension ref="A2:H141"/>
  <sheetViews>
    <sheetView view="pageBreakPreview" zoomScaleNormal="100" zoomScaleSheetLayoutView="100" workbookViewId="0">
      <selection activeCell="B13" sqref="B13"/>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406" customWidth="1"/>
    <col min="7" max="7" width="19.85546875" style="373" hidden="1" customWidth="1"/>
    <col min="8" max="8" width="17.42578125" style="373" hidden="1" customWidth="1"/>
    <col min="9"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263" width="22.7109375" style="373" customWidth="1"/>
    <col min="264"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519" width="22.7109375" style="373" customWidth="1"/>
    <col min="520"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775" width="22.7109375" style="373" customWidth="1"/>
    <col min="776"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031" width="22.7109375" style="373" customWidth="1"/>
    <col min="1032"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287" width="22.7109375" style="373" customWidth="1"/>
    <col min="1288"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543" width="22.7109375" style="373" customWidth="1"/>
    <col min="1544"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1799" width="22.7109375" style="373" customWidth="1"/>
    <col min="1800"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055" width="22.7109375" style="373" customWidth="1"/>
    <col min="2056"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311" width="22.7109375" style="373" customWidth="1"/>
    <col min="2312"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567" width="22.7109375" style="373" customWidth="1"/>
    <col min="2568"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2823" width="22.7109375" style="373" customWidth="1"/>
    <col min="2824"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079" width="22.7109375" style="373" customWidth="1"/>
    <col min="3080"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335" width="22.7109375" style="373" customWidth="1"/>
    <col min="3336"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591" width="22.7109375" style="373" customWidth="1"/>
    <col min="3592"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3847" width="22.7109375" style="373" customWidth="1"/>
    <col min="3848"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103" width="22.7109375" style="373" customWidth="1"/>
    <col min="4104"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359" width="22.7109375" style="373" customWidth="1"/>
    <col min="4360"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615" width="22.7109375" style="373" customWidth="1"/>
    <col min="4616"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4871" width="22.7109375" style="373" customWidth="1"/>
    <col min="4872"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127" width="22.7109375" style="373" customWidth="1"/>
    <col min="5128"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383" width="22.7109375" style="373" customWidth="1"/>
    <col min="5384"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639" width="22.7109375" style="373" customWidth="1"/>
    <col min="5640"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5895" width="22.7109375" style="373" customWidth="1"/>
    <col min="5896"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151" width="22.7109375" style="373" customWidth="1"/>
    <col min="6152"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407" width="22.7109375" style="373" customWidth="1"/>
    <col min="6408"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663" width="22.7109375" style="373" customWidth="1"/>
    <col min="6664"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6919" width="22.7109375" style="373" customWidth="1"/>
    <col min="6920"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175" width="22.7109375" style="373" customWidth="1"/>
    <col min="7176"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431" width="22.7109375" style="373" customWidth="1"/>
    <col min="7432"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687" width="22.7109375" style="373" customWidth="1"/>
    <col min="7688"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7943" width="22.7109375" style="373" customWidth="1"/>
    <col min="7944"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199" width="22.7109375" style="373" customWidth="1"/>
    <col min="8200"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455" width="22.7109375" style="373" customWidth="1"/>
    <col min="8456"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711" width="22.7109375" style="373" customWidth="1"/>
    <col min="8712"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8967" width="22.7109375" style="373" customWidth="1"/>
    <col min="8968"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223" width="22.7109375" style="373" customWidth="1"/>
    <col min="9224"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479" width="22.7109375" style="373" customWidth="1"/>
    <col min="9480"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735" width="22.7109375" style="373" customWidth="1"/>
    <col min="9736"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9991" width="22.7109375" style="373" customWidth="1"/>
    <col min="9992"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247" width="22.7109375" style="373" customWidth="1"/>
    <col min="10248"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503" width="22.7109375" style="373" customWidth="1"/>
    <col min="10504"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0759" width="22.7109375" style="373" customWidth="1"/>
    <col min="10760"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015" width="22.7109375" style="373" customWidth="1"/>
    <col min="11016"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271" width="22.7109375" style="373" customWidth="1"/>
    <col min="11272"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527" width="22.7109375" style="373" customWidth="1"/>
    <col min="11528"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1783" width="22.7109375" style="373" customWidth="1"/>
    <col min="11784"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039" width="22.7109375" style="373" customWidth="1"/>
    <col min="12040"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295" width="22.7109375" style="373" customWidth="1"/>
    <col min="12296"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551" width="22.7109375" style="373" customWidth="1"/>
    <col min="12552"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2807" width="22.7109375" style="373" customWidth="1"/>
    <col min="12808"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063" width="22.7109375" style="373" customWidth="1"/>
    <col min="13064"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319" width="22.7109375" style="373" customWidth="1"/>
    <col min="13320"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575" width="22.7109375" style="373" customWidth="1"/>
    <col min="13576"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3831" width="22.7109375" style="373" customWidth="1"/>
    <col min="13832"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087" width="22.7109375" style="373" customWidth="1"/>
    <col min="14088"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343" width="22.7109375" style="373" customWidth="1"/>
    <col min="14344"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599" width="22.7109375" style="373" customWidth="1"/>
    <col min="14600"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4855" width="22.7109375" style="373" customWidth="1"/>
    <col min="14856"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111" width="22.7109375" style="373" customWidth="1"/>
    <col min="15112"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367" width="22.7109375" style="373" customWidth="1"/>
    <col min="15368"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623" width="22.7109375" style="373" customWidth="1"/>
    <col min="15624"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5879" width="22.7109375" style="373" customWidth="1"/>
    <col min="15880"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135" width="22.7109375" style="373" customWidth="1"/>
    <col min="16136" max="16384" width="9.140625" style="373"/>
  </cols>
  <sheetData>
    <row r="2" spans="1:8">
      <c r="A2" s="371" t="s">
        <v>2261</v>
      </c>
      <c r="B2" s="829" t="s">
        <v>2260</v>
      </c>
      <c r="C2" s="830"/>
      <c r="D2" s="830"/>
    </row>
    <row r="3" spans="1:8">
      <c r="B3" s="374"/>
    </row>
    <row r="4" spans="1:8">
      <c r="A4" s="377" t="s">
        <v>1317</v>
      </c>
      <c r="B4" s="378" t="s">
        <v>1318</v>
      </c>
      <c r="C4" s="379" t="s">
        <v>1319</v>
      </c>
      <c r="D4" s="407" t="s">
        <v>1320</v>
      </c>
      <c r="E4" s="381" t="s">
        <v>1321</v>
      </c>
      <c r="F4" s="408" t="s">
        <v>1322</v>
      </c>
      <c r="G4" s="373" t="s">
        <v>2375</v>
      </c>
      <c r="H4" s="373" t="s">
        <v>2376</v>
      </c>
    </row>
    <row r="5" spans="1:8">
      <c r="A5" s="383"/>
      <c r="B5" s="384"/>
      <c r="E5" s="385"/>
      <c r="F5" s="409"/>
    </row>
    <row r="6" spans="1:8">
      <c r="A6" s="383"/>
      <c r="B6" s="387" t="s">
        <v>1625</v>
      </c>
      <c r="E6" s="385"/>
      <c r="F6" s="409"/>
    </row>
    <row r="7" spans="1:8">
      <c r="A7" s="383"/>
      <c r="B7" s="410"/>
      <c r="E7" s="385"/>
      <c r="F7" s="409"/>
    </row>
    <row r="8" spans="1:8" ht="65.25" customHeight="1">
      <c r="A8" s="383"/>
      <c r="B8" s="410" t="s">
        <v>1684</v>
      </c>
      <c r="E8" s="890"/>
      <c r="F8" s="409"/>
    </row>
    <row r="9" spans="1:8" ht="46.5" customHeight="1">
      <c r="A9" s="383"/>
      <c r="B9" s="388" t="s">
        <v>1685</v>
      </c>
      <c r="E9" s="890"/>
      <c r="F9" s="409"/>
    </row>
    <row r="10" spans="1:8" ht="60">
      <c r="A10" s="383"/>
      <c r="B10" s="388" t="s">
        <v>1803</v>
      </c>
      <c r="E10" s="890"/>
      <c r="F10" s="409"/>
    </row>
    <row r="11" spans="1:8" ht="30">
      <c r="A11" s="383"/>
      <c r="B11" s="388" t="s">
        <v>1804</v>
      </c>
      <c r="E11" s="890"/>
      <c r="F11" s="409"/>
    </row>
    <row r="12" spans="1:8">
      <c r="A12" s="383"/>
      <c r="B12" s="388"/>
      <c r="E12" s="890"/>
      <c r="F12" s="409"/>
    </row>
    <row r="13" spans="1:8" ht="120">
      <c r="A13" s="389">
        <v>30</v>
      </c>
      <c r="B13" s="390" t="s">
        <v>1829</v>
      </c>
      <c r="C13" s="413"/>
      <c r="D13" s="413"/>
      <c r="E13" s="886"/>
      <c r="F13" s="683"/>
    </row>
    <row r="14" spans="1:8">
      <c r="A14" s="389"/>
      <c r="B14" s="399" t="s">
        <v>2016</v>
      </c>
      <c r="C14" s="413" t="s">
        <v>963</v>
      </c>
      <c r="D14" s="413">
        <v>8</v>
      </c>
      <c r="E14" s="886">
        <v>0</v>
      </c>
      <c r="F14" s="683">
        <f>D14*E14</f>
        <v>0</v>
      </c>
      <c r="H14" s="628">
        <f>F14</f>
        <v>0</v>
      </c>
    </row>
    <row r="15" spans="1:8" s="436" customFormat="1" ht="8.25">
      <c r="A15" s="432"/>
      <c r="B15" s="441"/>
      <c r="C15" s="442"/>
      <c r="D15" s="442"/>
      <c r="E15" s="892"/>
      <c r="F15" s="689"/>
    </row>
    <row r="16" spans="1:8" ht="30">
      <c r="A16" s="604">
        <v>31</v>
      </c>
      <c r="B16" s="605" t="s">
        <v>1910</v>
      </c>
      <c r="C16" s="606"/>
      <c r="D16" s="606"/>
      <c r="E16" s="897"/>
      <c r="F16" s="692"/>
    </row>
    <row r="17" spans="1:8">
      <c r="A17" s="604"/>
      <c r="B17" s="607" t="s">
        <v>1912</v>
      </c>
      <c r="C17" s="606" t="s">
        <v>135</v>
      </c>
      <c r="D17" s="606">
        <v>2</v>
      </c>
      <c r="E17" s="897">
        <v>0</v>
      </c>
      <c r="F17" s="692">
        <f>D17*E17</f>
        <v>0</v>
      </c>
      <c r="G17" s="628">
        <f>F17</f>
        <v>0</v>
      </c>
    </row>
    <row r="18" spans="1:8" s="436" customFormat="1" ht="8.25">
      <c r="A18" s="432"/>
      <c r="B18" s="441"/>
      <c r="C18" s="442"/>
      <c r="D18" s="442"/>
      <c r="E18" s="892"/>
      <c r="F18" s="689"/>
    </row>
    <row r="19" spans="1:8">
      <c r="A19" s="389">
        <v>32</v>
      </c>
      <c r="B19" s="398" t="s">
        <v>1915</v>
      </c>
      <c r="C19" s="413" t="s">
        <v>135</v>
      </c>
      <c r="D19" s="413">
        <v>1</v>
      </c>
      <c r="E19" s="886">
        <v>0</v>
      </c>
      <c r="F19" s="683">
        <f>D19*E19</f>
        <v>0</v>
      </c>
      <c r="H19" s="628">
        <f>F19</f>
        <v>0</v>
      </c>
    </row>
    <row r="20" spans="1:8" ht="150">
      <c r="A20" s="389"/>
      <c r="B20" s="398" t="s">
        <v>1916</v>
      </c>
      <c r="C20" s="413"/>
      <c r="D20" s="413"/>
      <c r="E20" s="886"/>
      <c r="F20" s="683"/>
      <c r="H20" s="628">
        <f t="shared" ref="H20:H24" si="0">F20</f>
        <v>0</v>
      </c>
    </row>
    <row r="21" spans="1:8" s="436" customFormat="1" ht="12.75">
      <c r="A21" s="432"/>
      <c r="B21" s="441"/>
      <c r="C21" s="442"/>
      <c r="D21" s="442"/>
      <c r="E21" s="892"/>
      <c r="F21" s="689"/>
      <c r="H21" s="628">
        <f t="shared" si="0"/>
        <v>0</v>
      </c>
    </row>
    <row r="22" spans="1:8" ht="45">
      <c r="A22" s="389">
        <v>33</v>
      </c>
      <c r="B22" s="399" t="s">
        <v>1917</v>
      </c>
      <c r="C22" s="413"/>
      <c r="D22" s="413"/>
      <c r="E22" s="886"/>
      <c r="F22" s="683"/>
      <c r="H22" s="628">
        <f t="shared" si="0"/>
        <v>0</v>
      </c>
    </row>
    <row r="23" spans="1:8">
      <c r="A23" s="389"/>
      <c r="B23" s="399" t="s">
        <v>2017</v>
      </c>
      <c r="C23" s="413" t="s">
        <v>135</v>
      </c>
      <c r="D23" s="413">
        <v>2</v>
      </c>
      <c r="E23" s="886">
        <v>0</v>
      </c>
      <c r="F23" s="683">
        <f>D23*E23</f>
        <v>0</v>
      </c>
      <c r="H23" s="628">
        <f t="shared" si="0"/>
        <v>0</v>
      </c>
    </row>
    <row r="24" spans="1:8">
      <c r="A24" s="389"/>
      <c r="B24" s="399" t="s">
        <v>1918</v>
      </c>
      <c r="C24" s="413" t="s">
        <v>135</v>
      </c>
      <c r="D24" s="413">
        <v>1</v>
      </c>
      <c r="E24" s="886">
        <v>0</v>
      </c>
      <c r="F24" s="683">
        <f>D24*E24</f>
        <v>0</v>
      </c>
      <c r="H24" s="628">
        <f t="shared" si="0"/>
        <v>0</v>
      </c>
    </row>
    <row r="25" spans="1:8" s="436" customFormat="1" ht="8.25">
      <c r="A25" s="432"/>
      <c r="B25" s="441"/>
      <c r="C25" s="442"/>
      <c r="D25" s="442"/>
      <c r="E25" s="892"/>
      <c r="F25" s="689"/>
    </row>
    <row r="26" spans="1:8" ht="60">
      <c r="A26" s="604">
        <v>34</v>
      </c>
      <c r="B26" s="607" t="s">
        <v>1921</v>
      </c>
      <c r="C26" s="606"/>
      <c r="D26" s="606"/>
      <c r="E26" s="897"/>
      <c r="F26" s="692"/>
    </row>
    <row r="27" spans="1:8">
      <c r="A27" s="604"/>
      <c r="B27" s="608" t="s">
        <v>1925</v>
      </c>
      <c r="C27" s="606" t="s">
        <v>135</v>
      </c>
      <c r="D27" s="606">
        <v>2</v>
      </c>
      <c r="E27" s="897">
        <v>0</v>
      </c>
      <c r="F27" s="692">
        <f>D27*E27</f>
        <v>0</v>
      </c>
      <c r="G27" s="628">
        <f>F27</f>
        <v>0</v>
      </c>
    </row>
    <row r="28" spans="1:8">
      <c r="A28" s="604"/>
      <c r="B28" s="608" t="s">
        <v>1923</v>
      </c>
      <c r="C28" s="606" t="s">
        <v>135</v>
      </c>
      <c r="D28" s="606">
        <v>1</v>
      </c>
      <c r="E28" s="897">
        <v>0</v>
      </c>
      <c r="F28" s="692">
        <f>D28*E28</f>
        <v>0</v>
      </c>
      <c r="G28" s="628">
        <f>F28</f>
        <v>0</v>
      </c>
    </row>
    <row r="29" spans="1:8" s="436" customFormat="1" ht="8.25">
      <c r="A29" s="432"/>
      <c r="B29" s="441"/>
      <c r="C29" s="442"/>
      <c r="D29" s="442"/>
      <c r="E29" s="892"/>
      <c r="F29" s="689"/>
    </row>
    <row r="30" spans="1:8" ht="30">
      <c r="A30" s="389">
        <v>47</v>
      </c>
      <c r="B30" s="398" t="s">
        <v>1945</v>
      </c>
      <c r="C30" s="413"/>
      <c r="D30" s="413"/>
      <c r="E30" s="886"/>
      <c r="F30" s="683"/>
    </row>
    <row r="31" spans="1:8">
      <c r="A31" s="389"/>
      <c r="B31" s="399" t="s">
        <v>1946</v>
      </c>
      <c r="C31" s="413" t="s">
        <v>135</v>
      </c>
      <c r="D31" s="413">
        <v>4</v>
      </c>
      <c r="E31" s="886">
        <v>0</v>
      </c>
      <c r="F31" s="683">
        <f>D31*E31</f>
        <v>0</v>
      </c>
      <c r="H31" s="628">
        <f>F31</f>
        <v>0</v>
      </c>
    </row>
    <row r="32" spans="1:8" s="436" customFormat="1" ht="12.75">
      <c r="A32" s="432"/>
      <c r="B32" s="441"/>
      <c r="C32" s="442"/>
      <c r="D32" s="442"/>
      <c r="E32" s="892"/>
      <c r="F32" s="689"/>
      <c r="H32" s="628">
        <f t="shared" ref="H32:H43" si="1">F32</f>
        <v>0</v>
      </c>
    </row>
    <row r="33" spans="1:8" ht="30">
      <c r="A33" s="389">
        <v>48</v>
      </c>
      <c r="B33" s="398" t="s">
        <v>1947</v>
      </c>
      <c r="C33" s="413" t="s">
        <v>135</v>
      </c>
      <c r="D33" s="413">
        <v>4</v>
      </c>
      <c r="E33" s="886">
        <v>0</v>
      </c>
      <c r="F33" s="683">
        <f>D33*E33</f>
        <v>0</v>
      </c>
      <c r="H33" s="628">
        <f t="shared" si="1"/>
        <v>0</v>
      </c>
    </row>
    <row r="34" spans="1:8">
      <c r="A34" s="389"/>
      <c r="B34" s="399"/>
      <c r="C34" s="413" t="s">
        <v>135</v>
      </c>
      <c r="D34" s="413">
        <v>5</v>
      </c>
      <c r="E34" s="886">
        <v>0</v>
      </c>
      <c r="F34" s="683">
        <f>D34*E34</f>
        <v>0</v>
      </c>
      <c r="H34" s="628">
        <f t="shared" si="1"/>
        <v>0</v>
      </c>
    </row>
    <row r="35" spans="1:8" s="436" customFormat="1" ht="12.75">
      <c r="A35" s="432"/>
      <c r="B35" s="441"/>
      <c r="C35" s="442"/>
      <c r="D35" s="442"/>
      <c r="E35" s="892"/>
      <c r="F35" s="689"/>
      <c r="H35" s="628">
        <f t="shared" si="1"/>
        <v>0</v>
      </c>
    </row>
    <row r="36" spans="1:8" ht="30">
      <c r="A36" s="389">
        <v>49</v>
      </c>
      <c r="B36" s="398" t="s">
        <v>1948</v>
      </c>
      <c r="C36" s="413"/>
      <c r="D36" s="413"/>
      <c r="E36" s="886"/>
      <c r="F36" s="683"/>
      <c r="H36" s="628">
        <f t="shared" si="1"/>
        <v>0</v>
      </c>
    </row>
    <row r="37" spans="1:8">
      <c r="A37" s="389"/>
      <c r="B37" s="399" t="s">
        <v>1944</v>
      </c>
      <c r="C37" s="413" t="s">
        <v>135</v>
      </c>
      <c r="D37" s="413">
        <v>2</v>
      </c>
      <c r="E37" s="886">
        <v>0</v>
      </c>
      <c r="F37" s="683">
        <f>D37*E37</f>
        <v>0</v>
      </c>
      <c r="H37" s="628">
        <f t="shared" si="1"/>
        <v>0</v>
      </c>
    </row>
    <row r="38" spans="1:8" s="436" customFormat="1" ht="12.75">
      <c r="A38" s="432"/>
      <c r="B38" s="441"/>
      <c r="C38" s="442"/>
      <c r="D38" s="442"/>
      <c r="E38" s="892"/>
      <c r="F38" s="689"/>
      <c r="H38" s="628">
        <f t="shared" si="1"/>
        <v>0</v>
      </c>
    </row>
    <row r="39" spans="1:8" ht="30">
      <c r="A39" s="389">
        <v>50</v>
      </c>
      <c r="B39" s="398" t="s">
        <v>1949</v>
      </c>
      <c r="C39" s="413"/>
      <c r="D39" s="413"/>
      <c r="E39" s="886"/>
      <c r="F39" s="683"/>
      <c r="H39" s="628">
        <f t="shared" si="1"/>
        <v>0</v>
      </c>
    </row>
    <row r="40" spans="1:8">
      <c r="A40" s="389"/>
      <c r="B40" s="399" t="s">
        <v>1717</v>
      </c>
      <c r="C40" s="413" t="s">
        <v>135</v>
      </c>
      <c r="D40" s="413">
        <v>1</v>
      </c>
      <c r="E40" s="886">
        <v>0</v>
      </c>
      <c r="F40" s="683">
        <f>D40*E40</f>
        <v>0</v>
      </c>
      <c r="H40" s="628">
        <f t="shared" si="1"/>
        <v>0</v>
      </c>
    </row>
    <row r="41" spans="1:8" s="436" customFormat="1" ht="12.75">
      <c r="A41" s="432"/>
      <c r="B41" s="441"/>
      <c r="C41" s="442"/>
      <c r="D41" s="442"/>
      <c r="E41" s="892"/>
      <c r="F41" s="689"/>
      <c r="H41" s="628">
        <f t="shared" si="1"/>
        <v>0</v>
      </c>
    </row>
    <row r="42" spans="1:8" ht="30">
      <c r="A42" s="389">
        <v>52</v>
      </c>
      <c r="B42" s="399" t="s">
        <v>1951</v>
      </c>
      <c r="C42" s="413"/>
      <c r="D42" s="413"/>
      <c r="E42" s="886"/>
      <c r="F42" s="683"/>
      <c r="H42" s="628">
        <f t="shared" si="1"/>
        <v>0</v>
      </c>
    </row>
    <row r="43" spans="1:8">
      <c r="A43" s="389"/>
      <c r="B43" s="399"/>
      <c r="C43" s="413" t="s">
        <v>135</v>
      </c>
      <c r="D43" s="413">
        <v>4</v>
      </c>
      <c r="E43" s="886">
        <v>0</v>
      </c>
      <c r="F43" s="683">
        <f>D43*E43</f>
        <v>0</v>
      </c>
      <c r="H43" s="628">
        <f t="shared" si="1"/>
        <v>0</v>
      </c>
    </row>
    <row r="44" spans="1:8" s="436" customFormat="1" ht="8.25">
      <c r="A44" s="432"/>
      <c r="B44" s="441"/>
      <c r="C44" s="442"/>
      <c r="D44" s="442"/>
      <c r="E44" s="892"/>
      <c r="F44" s="689"/>
    </row>
    <row r="45" spans="1:8" ht="45">
      <c r="A45" s="604">
        <v>54</v>
      </c>
      <c r="B45" s="609" t="s">
        <v>1953</v>
      </c>
      <c r="C45" s="606" t="s">
        <v>135</v>
      </c>
      <c r="D45" s="606">
        <v>2</v>
      </c>
      <c r="E45" s="897">
        <v>0</v>
      </c>
      <c r="F45" s="692">
        <f>D45*E45</f>
        <v>0</v>
      </c>
      <c r="G45" s="628">
        <f>F45</f>
        <v>0</v>
      </c>
    </row>
    <row r="46" spans="1:8">
      <c r="A46" s="604"/>
      <c r="B46" s="608"/>
      <c r="C46" s="606" t="s">
        <v>135</v>
      </c>
      <c r="D46" s="606">
        <v>1</v>
      </c>
      <c r="E46" s="897">
        <v>0</v>
      </c>
      <c r="F46" s="692">
        <f>D46*E46</f>
        <v>0</v>
      </c>
      <c r="G46" s="628">
        <f>F46</f>
        <v>0</v>
      </c>
    </row>
    <row r="47" spans="1:8">
      <c r="A47" s="389"/>
      <c r="B47" s="399"/>
      <c r="C47" s="413"/>
      <c r="D47" s="413"/>
      <c r="E47" s="886"/>
      <c r="F47" s="683"/>
    </row>
    <row r="48" spans="1:8">
      <c r="A48" s="389"/>
      <c r="B48" s="412" t="s">
        <v>1954</v>
      </c>
      <c r="C48" s="413"/>
      <c r="D48" s="413"/>
      <c r="E48" s="886"/>
      <c r="F48" s="683"/>
    </row>
    <row r="49" spans="1:8" ht="105">
      <c r="A49" s="389">
        <v>55</v>
      </c>
      <c r="B49" s="390" t="s">
        <v>1955</v>
      </c>
      <c r="C49" s="413"/>
      <c r="D49" s="413"/>
      <c r="E49" s="886"/>
      <c r="F49" s="683"/>
    </row>
    <row r="50" spans="1:8">
      <c r="A50" s="389"/>
      <c r="B50" s="405" t="s">
        <v>1783</v>
      </c>
      <c r="C50" s="413" t="s">
        <v>963</v>
      </c>
      <c r="D50" s="413">
        <v>220</v>
      </c>
      <c r="E50" s="886">
        <v>0</v>
      </c>
      <c r="F50" s="683">
        <f>D50*E50</f>
        <v>0</v>
      </c>
      <c r="H50" s="628">
        <f>F50</f>
        <v>0</v>
      </c>
    </row>
    <row r="51" spans="1:8">
      <c r="A51" s="389"/>
      <c r="B51" s="390" t="s">
        <v>1784</v>
      </c>
      <c r="C51" s="413" t="s">
        <v>963</v>
      </c>
      <c r="D51" s="413">
        <v>156</v>
      </c>
      <c r="E51" s="886">
        <v>0</v>
      </c>
      <c r="F51" s="683">
        <f>D51*E51</f>
        <v>0</v>
      </c>
      <c r="H51" s="628">
        <f t="shared" ref="H51:H67" si="2">F51</f>
        <v>0</v>
      </c>
    </row>
    <row r="52" spans="1:8">
      <c r="A52" s="389"/>
      <c r="B52" s="390" t="s">
        <v>1785</v>
      </c>
      <c r="C52" s="413" t="s">
        <v>963</v>
      </c>
      <c r="D52" s="413">
        <v>114</v>
      </c>
      <c r="E52" s="886">
        <v>0</v>
      </c>
      <c r="F52" s="683">
        <f>D52*E52</f>
        <v>0</v>
      </c>
      <c r="H52" s="628">
        <f t="shared" si="2"/>
        <v>0</v>
      </c>
    </row>
    <row r="53" spans="1:8">
      <c r="A53" s="389"/>
      <c r="B53" s="405" t="s">
        <v>1786</v>
      </c>
      <c r="C53" s="413" t="s">
        <v>963</v>
      </c>
      <c r="D53" s="413">
        <v>80</v>
      </c>
      <c r="E53" s="886">
        <v>0</v>
      </c>
      <c r="F53" s="683">
        <f>D53*E53</f>
        <v>0</v>
      </c>
      <c r="H53" s="628">
        <f t="shared" si="2"/>
        <v>0</v>
      </c>
    </row>
    <row r="54" spans="1:8" s="436" customFormat="1" ht="12.75">
      <c r="A54" s="432"/>
      <c r="B54" s="441"/>
      <c r="C54" s="442"/>
      <c r="D54" s="442"/>
      <c r="E54" s="892"/>
      <c r="F54" s="689"/>
      <c r="H54" s="628">
        <f t="shared" si="2"/>
        <v>0</v>
      </c>
    </row>
    <row r="55" spans="1:8" ht="45">
      <c r="A55" s="389">
        <v>57</v>
      </c>
      <c r="B55" s="390" t="s">
        <v>1959</v>
      </c>
      <c r="C55" s="413"/>
      <c r="D55" s="413"/>
      <c r="E55" s="886"/>
      <c r="F55" s="683"/>
      <c r="H55" s="628">
        <f t="shared" si="2"/>
        <v>0</v>
      </c>
    </row>
    <row r="56" spans="1:8">
      <c r="A56" s="389"/>
      <c r="B56" s="399" t="s">
        <v>1960</v>
      </c>
      <c r="C56" s="413" t="s">
        <v>135</v>
      </c>
      <c r="D56" s="413">
        <v>3</v>
      </c>
      <c r="E56" s="886">
        <v>0</v>
      </c>
      <c r="F56" s="683">
        <f>D56*E56</f>
        <v>0</v>
      </c>
      <c r="H56" s="628">
        <f t="shared" si="2"/>
        <v>0</v>
      </c>
    </row>
    <row r="57" spans="1:8">
      <c r="A57" s="389"/>
      <c r="B57" s="399" t="s">
        <v>2018</v>
      </c>
      <c r="C57" s="413" t="s">
        <v>135</v>
      </c>
      <c r="D57" s="413">
        <v>20</v>
      </c>
      <c r="E57" s="886">
        <v>0</v>
      </c>
      <c r="F57" s="683">
        <f>D57*E57</f>
        <v>0</v>
      </c>
      <c r="H57" s="628">
        <f t="shared" si="2"/>
        <v>0</v>
      </c>
    </row>
    <row r="58" spans="1:8" s="436" customFormat="1" ht="12.75">
      <c r="A58" s="432"/>
      <c r="B58" s="441"/>
      <c r="C58" s="442"/>
      <c r="D58" s="442"/>
      <c r="E58" s="892"/>
      <c r="F58" s="689"/>
      <c r="H58" s="628">
        <f t="shared" si="2"/>
        <v>0</v>
      </c>
    </row>
    <row r="59" spans="1:8" ht="30">
      <c r="A59" s="389">
        <v>58</v>
      </c>
      <c r="B59" s="399" t="s">
        <v>1961</v>
      </c>
      <c r="C59" s="413"/>
      <c r="D59" s="413"/>
      <c r="E59" s="886"/>
      <c r="F59" s="683"/>
      <c r="H59" s="628">
        <f t="shared" si="2"/>
        <v>0</v>
      </c>
    </row>
    <row r="60" spans="1:8" ht="225">
      <c r="A60" s="389"/>
      <c r="B60" s="390" t="s">
        <v>1962</v>
      </c>
      <c r="C60" s="413"/>
      <c r="D60" s="413"/>
      <c r="E60" s="886"/>
      <c r="F60" s="683"/>
      <c r="H60" s="628">
        <f t="shared" si="2"/>
        <v>0</v>
      </c>
    </row>
    <row r="61" spans="1:8">
      <c r="A61" s="389"/>
      <c r="B61" s="399" t="s">
        <v>2019</v>
      </c>
      <c r="C61" s="413" t="s">
        <v>135</v>
      </c>
      <c r="D61" s="413">
        <v>3</v>
      </c>
      <c r="E61" s="886">
        <v>0</v>
      </c>
      <c r="F61" s="683">
        <f t="shared" ref="F61:F67" si="3">D61*E61</f>
        <v>0</v>
      </c>
      <c r="H61" s="628">
        <f t="shared" si="2"/>
        <v>0</v>
      </c>
    </row>
    <row r="62" spans="1:8">
      <c r="A62" s="389"/>
      <c r="B62" s="399" t="s">
        <v>2020</v>
      </c>
      <c r="C62" s="413" t="s">
        <v>135</v>
      </c>
      <c r="D62" s="413">
        <v>7</v>
      </c>
      <c r="E62" s="886">
        <v>0</v>
      </c>
      <c r="F62" s="683">
        <f t="shared" si="3"/>
        <v>0</v>
      </c>
      <c r="H62" s="628">
        <f t="shared" si="2"/>
        <v>0</v>
      </c>
    </row>
    <row r="63" spans="1:8">
      <c r="A63" s="389"/>
      <c r="B63" s="399" t="s">
        <v>2021</v>
      </c>
      <c r="C63" s="413" t="s">
        <v>135</v>
      </c>
      <c r="D63" s="413">
        <v>5</v>
      </c>
      <c r="E63" s="886">
        <v>0</v>
      </c>
      <c r="F63" s="683">
        <f t="shared" si="3"/>
        <v>0</v>
      </c>
      <c r="H63" s="628">
        <f t="shared" si="2"/>
        <v>0</v>
      </c>
    </row>
    <row r="64" spans="1:8">
      <c r="A64" s="389"/>
      <c r="B64" s="399" t="s">
        <v>2022</v>
      </c>
      <c r="C64" s="413" t="s">
        <v>135</v>
      </c>
      <c r="D64" s="413">
        <v>1</v>
      </c>
      <c r="E64" s="886">
        <v>0</v>
      </c>
      <c r="F64" s="683">
        <f t="shared" si="3"/>
        <v>0</v>
      </c>
      <c r="H64" s="628">
        <f t="shared" si="2"/>
        <v>0</v>
      </c>
    </row>
    <row r="65" spans="1:8">
      <c r="A65" s="389"/>
      <c r="B65" s="399" t="s">
        <v>2023</v>
      </c>
      <c r="C65" s="413" t="s">
        <v>135</v>
      </c>
      <c r="D65" s="413">
        <v>3</v>
      </c>
      <c r="E65" s="886">
        <v>0</v>
      </c>
      <c r="F65" s="683">
        <f t="shared" si="3"/>
        <v>0</v>
      </c>
      <c r="H65" s="628">
        <f t="shared" si="2"/>
        <v>0</v>
      </c>
    </row>
    <row r="66" spans="1:8">
      <c r="A66" s="389"/>
      <c r="B66" s="399" t="s">
        <v>1964</v>
      </c>
      <c r="C66" s="413" t="s">
        <v>135</v>
      </c>
      <c r="D66" s="413">
        <v>1</v>
      </c>
      <c r="E66" s="886">
        <v>0</v>
      </c>
      <c r="F66" s="683">
        <f t="shared" si="3"/>
        <v>0</v>
      </c>
      <c r="H66" s="628">
        <f t="shared" si="2"/>
        <v>0</v>
      </c>
    </row>
    <row r="67" spans="1:8">
      <c r="A67" s="389"/>
      <c r="B67" s="399" t="s">
        <v>1965</v>
      </c>
      <c r="C67" s="413" t="s">
        <v>135</v>
      </c>
      <c r="D67" s="413">
        <v>3</v>
      </c>
      <c r="E67" s="886">
        <v>0</v>
      </c>
      <c r="F67" s="683">
        <f t="shared" si="3"/>
        <v>0</v>
      </c>
      <c r="H67" s="628">
        <f t="shared" si="2"/>
        <v>0</v>
      </c>
    </row>
    <row r="68" spans="1:8" s="436" customFormat="1" ht="8.25">
      <c r="A68" s="432"/>
      <c r="B68" s="441"/>
      <c r="C68" s="442"/>
      <c r="D68" s="442"/>
      <c r="E68" s="892"/>
      <c r="F68" s="689"/>
    </row>
    <row r="69" spans="1:8" ht="60">
      <c r="A69" s="604">
        <v>59</v>
      </c>
      <c r="B69" s="607" t="s">
        <v>1966</v>
      </c>
      <c r="C69" s="606"/>
      <c r="D69" s="606"/>
      <c r="E69" s="897"/>
      <c r="F69" s="692"/>
    </row>
    <row r="70" spans="1:8">
      <c r="A70" s="604"/>
      <c r="B70" s="608"/>
      <c r="C70" s="606" t="s">
        <v>1967</v>
      </c>
      <c r="D70" s="606">
        <v>23</v>
      </c>
      <c r="E70" s="897">
        <v>0</v>
      </c>
      <c r="F70" s="692">
        <f>D70*E70</f>
        <v>0</v>
      </c>
      <c r="G70" s="628">
        <f>F70</f>
        <v>0</v>
      </c>
    </row>
    <row r="71" spans="1:8" s="436" customFormat="1" ht="8.25">
      <c r="A71" s="432"/>
      <c r="B71" s="441"/>
      <c r="C71" s="442"/>
      <c r="D71" s="442"/>
      <c r="E71" s="892"/>
      <c r="F71" s="689"/>
    </row>
    <row r="72" spans="1:8" ht="45">
      <c r="A72" s="389">
        <v>60</v>
      </c>
      <c r="B72" s="390" t="s">
        <v>1968</v>
      </c>
      <c r="E72" s="886"/>
      <c r="F72" s="690"/>
    </row>
    <row r="73" spans="1:8">
      <c r="A73" s="389"/>
      <c r="B73" s="399"/>
      <c r="C73" s="413" t="s">
        <v>113</v>
      </c>
      <c r="D73" s="413">
        <v>1680</v>
      </c>
      <c r="E73" s="886">
        <v>0</v>
      </c>
      <c r="F73" s="683">
        <f>D73*E73</f>
        <v>0</v>
      </c>
      <c r="H73" s="628">
        <f>F73</f>
        <v>0</v>
      </c>
    </row>
    <row r="74" spans="1:8" s="436" customFormat="1" ht="12.75">
      <c r="A74" s="432"/>
      <c r="B74" s="441"/>
      <c r="C74" s="442"/>
      <c r="D74" s="442"/>
      <c r="E74" s="892"/>
      <c r="F74" s="689"/>
      <c r="H74" s="628">
        <f t="shared" ref="H74:H91" si="4">F74</f>
        <v>0</v>
      </c>
    </row>
    <row r="75" spans="1:8" ht="105">
      <c r="A75" s="389">
        <v>61</v>
      </c>
      <c r="B75" s="390" t="s">
        <v>1969</v>
      </c>
      <c r="C75" s="413"/>
      <c r="D75" s="413"/>
      <c r="E75" s="886"/>
      <c r="F75" s="683"/>
      <c r="H75" s="628">
        <f t="shared" si="4"/>
        <v>0</v>
      </c>
    </row>
    <row r="76" spans="1:8">
      <c r="A76" s="389"/>
      <c r="B76" s="399"/>
      <c r="C76" s="413" t="s">
        <v>963</v>
      </c>
      <c r="D76" s="413">
        <v>8650</v>
      </c>
      <c r="E76" s="886">
        <v>0</v>
      </c>
      <c r="F76" s="683">
        <f>D76*E76</f>
        <v>0</v>
      </c>
      <c r="H76" s="628">
        <f t="shared" si="4"/>
        <v>0</v>
      </c>
    </row>
    <row r="77" spans="1:8" s="436" customFormat="1" ht="12.75">
      <c r="A77" s="432"/>
      <c r="B77" s="441"/>
      <c r="C77" s="442"/>
      <c r="D77" s="442"/>
      <c r="E77" s="892"/>
      <c r="F77" s="689"/>
      <c r="H77" s="628">
        <f t="shared" si="4"/>
        <v>0</v>
      </c>
    </row>
    <row r="78" spans="1:8" ht="105">
      <c r="A78" s="389">
        <v>62</v>
      </c>
      <c r="B78" s="390" t="s">
        <v>1970</v>
      </c>
      <c r="C78" s="413"/>
      <c r="D78" s="413"/>
      <c r="E78" s="886"/>
      <c r="F78" s="683"/>
      <c r="H78" s="628">
        <f t="shared" si="4"/>
        <v>0</v>
      </c>
    </row>
    <row r="79" spans="1:8">
      <c r="A79" s="389"/>
      <c r="B79" s="399"/>
      <c r="C79" s="413" t="s">
        <v>375</v>
      </c>
      <c r="D79" s="413">
        <v>210</v>
      </c>
      <c r="E79" s="886">
        <v>0</v>
      </c>
      <c r="F79" s="683">
        <f>D79*E79</f>
        <v>0</v>
      </c>
      <c r="H79" s="628">
        <f t="shared" si="4"/>
        <v>0</v>
      </c>
    </row>
    <row r="80" spans="1:8" s="436" customFormat="1" ht="12.75">
      <c r="A80" s="432"/>
      <c r="B80" s="441"/>
      <c r="C80" s="442"/>
      <c r="D80" s="442"/>
      <c r="E80" s="892"/>
      <c r="F80" s="689"/>
      <c r="H80" s="628">
        <f t="shared" si="4"/>
        <v>0</v>
      </c>
    </row>
    <row r="81" spans="1:8" ht="45">
      <c r="A81" s="389">
        <v>63</v>
      </c>
      <c r="B81" s="390" t="s">
        <v>1971</v>
      </c>
      <c r="C81" s="413"/>
      <c r="D81" s="413"/>
      <c r="E81" s="886"/>
      <c r="F81" s="683"/>
      <c r="H81" s="628">
        <f t="shared" si="4"/>
        <v>0</v>
      </c>
    </row>
    <row r="82" spans="1:8">
      <c r="A82" s="389"/>
      <c r="B82" s="399"/>
      <c r="C82" s="413" t="s">
        <v>375</v>
      </c>
      <c r="D82" s="413">
        <v>210</v>
      </c>
      <c r="E82" s="886">
        <v>0</v>
      </c>
      <c r="F82" s="683">
        <f>D82*E82</f>
        <v>0</v>
      </c>
      <c r="H82" s="628">
        <f t="shared" si="4"/>
        <v>0</v>
      </c>
    </row>
    <row r="83" spans="1:8" s="436" customFormat="1" ht="12.75">
      <c r="A83" s="432"/>
      <c r="B83" s="441"/>
      <c r="C83" s="442"/>
      <c r="D83" s="442"/>
      <c r="E83" s="892"/>
      <c r="F83" s="689"/>
      <c r="H83" s="628">
        <f t="shared" si="4"/>
        <v>0</v>
      </c>
    </row>
    <row r="84" spans="1:8" ht="198" customHeight="1">
      <c r="A84" s="389">
        <v>64</v>
      </c>
      <c r="B84" s="390" t="s">
        <v>1972</v>
      </c>
      <c r="C84" s="413"/>
      <c r="D84" s="413"/>
      <c r="E84" s="886"/>
      <c r="F84" s="683"/>
      <c r="H84" s="628">
        <f t="shared" si="4"/>
        <v>0</v>
      </c>
    </row>
    <row r="85" spans="1:8">
      <c r="A85" s="389"/>
      <c r="B85" s="399"/>
      <c r="C85" s="413" t="s">
        <v>1973</v>
      </c>
      <c r="D85" s="413">
        <v>430</v>
      </c>
      <c r="E85" s="886">
        <v>0</v>
      </c>
      <c r="F85" s="683">
        <f>D85*E85</f>
        <v>0</v>
      </c>
      <c r="H85" s="628">
        <f t="shared" si="4"/>
        <v>0</v>
      </c>
    </row>
    <row r="86" spans="1:8" s="436" customFormat="1" ht="12.75">
      <c r="A86" s="432"/>
      <c r="B86" s="441"/>
      <c r="C86" s="442"/>
      <c r="D86" s="442"/>
      <c r="E86" s="892"/>
      <c r="F86" s="689"/>
      <c r="H86" s="628">
        <f t="shared" si="4"/>
        <v>0</v>
      </c>
    </row>
    <row r="87" spans="1:8" ht="75">
      <c r="A87" s="389">
        <v>65</v>
      </c>
      <c r="B87" s="390" t="s">
        <v>1974</v>
      </c>
      <c r="C87" s="413"/>
      <c r="D87" s="413"/>
      <c r="E87" s="886"/>
      <c r="F87" s="683"/>
      <c r="H87" s="628">
        <f t="shared" si="4"/>
        <v>0</v>
      </c>
    </row>
    <row r="88" spans="1:8">
      <c r="A88" s="389"/>
      <c r="B88" s="390"/>
      <c r="C88" s="413" t="s">
        <v>375</v>
      </c>
      <c r="D88" s="413">
        <v>240</v>
      </c>
      <c r="E88" s="886">
        <v>0</v>
      </c>
      <c r="F88" s="683">
        <f>D88*E88</f>
        <v>0</v>
      </c>
      <c r="H88" s="628">
        <f t="shared" si="4"/>
        <v>0</v>
      </c>
    </row>
    <row r="89" spans="1:8" s="436" customFormat="1" ht="12.75">
      <c r="A89" s="432"/>
      <c r="B89" s="441"/>
      <c r="C89" s="442"/>
      <c r="D89" s="442"/>
      <c r="E89" s="892"/>
      <c r="F89" s="689"/>
      <c r="H89" s="628">
        <f t="shared" si="4"/>
        <v>0</v>
      </c>
    </row>
    <row r="90" spans="1:8" ht="165">
      <c r="A90" s="389">
        <v>66</v>
      </c>
      <c r="B90" s="390" t="s">
        <v>1975</v>
      </c>
      <c r="C90" s="413"/>
      <c r="D90" s="413"/>
      <c r="E90" s="886"/>
      <c r="F90" s="683"/>
      <c r="H90" s="628">
        <f t="shared" si="4"/>
        <v>0</v>
      </c>
    </row>
    <row r="91" spans="1:8">
      <c r="A91" s="389"/>
      <c r="B91" s="399"/>
      <c r="C91" s="413" t="s">
        <v>963</v>
      </c>
      <c r="D91" s="413">
        <v>1610</v>
      </c>
      <c r="E91" s="886">
        <v>0</v>
      </c>
      <c r="F91" s="683">
        <f>D91*E91</f>
        <v>0</v>
      </c>
      <c r="H91" s="628">
        <f t="shared" si="4"/>
        <v>0</v>
      </c>
    </row>
    <row r="92" spans="1:8" s="436" customFormat="1" ht="8.25">
      <c r="A92" s="432"/>
      <c r="B92" s="441"/>
      <c r="C92" s="442"/>
      <c r="D92" s="442"/>
      <c r="E92" s="892"/>
      <c r="F92" s="689"/>
    </row>
    <row r="93" spans="1:8" s="610" customFormat="1" ht="30">
      <c r="A93" s="604">
        <v>67</v>
      </c>
      <c r="B93" s="608" t="s">
        <v>1976</v>
      </c>
      <c r="C93" s="606"/>
      <c r="D93" s="606"/>
      <c r="E93" s="897"/>
      <c r="F93" s="692"/>
      <c r="G93" s="629"/>
      <c r="H93" s="629"/>
    </row>
    <row r="94" spans="1:8" s="610" customFormat="1" ht="180">
      <c r="A94" s="604"/>
      <c r="B94" s="607" t="s">
        <v>1977</v>
      </c>
      <c r="C94" s="606"/>
      <c r="D94" s="606"/>
      <c r="E94" s="897"/>
      <c r="F94" s="692"/>
      <c r="G94" s="629"/>
      <c r="H94" s="629"/>
    </row>
    <row r="95" spans="1:8" s="610" customFormat="1" ht="61.5" customHeight="1">
      <c r="A95" s="604"/>
      <c r="B95" s="607" t="s">
        <v>1978</v>
      </c>
      <c r="C95" s="606"/>
      <c r="D95" s="606"/>
      <c r="E95" s="897"/>
      <c r="F95" s="692"/>
      <c r="G95" s="629"/>
      <c r="H95" s="629"/>
    </row>
    <row r="96" spans="1:8" s="610" customFormat="1" ht="70.5" customHeight="1">
      <c r="A96" s="604"/>
      <c r="B96" s="607" t="s">
        <v>1979</v>
      </c>
      <c r="C96" s="606"/>
      <c r="D96" s="606"/>
      <c r="E96" s="897"/>
      <c r="F96" s="692"/>
      <c r="G96" s="629"/>
      <c r="H96" s="629"/>
    </row>
    <row r="97" spans="1:8" s="610" customFormat="1" ht="70.5" customHeight="1">
      <c r="A97" s="604"/>
      <c r="B97" s="607" t="s">
        <v>1980</v>
      </c>
      <c r="C97" s="606"/>
      <c r="D97" s="606"/>
      <c r="E97" s="897"/>
      <c r="F97" s="692"/>
      <c r="G97" s="629"/>
      <c r="H97" s="629"/>
    </row>
    <row r="98" spans="1:8" s="610" customFormat="1" ht="41.25" customHeight="1">
      <c r="A98" s="604"/>
      <c r="B98" s="607" t="s">
        <v>1981</v>
      </c>
      <c r="C98" s="606"/>
      <c r="D98" s="606"/>
      <c r="E98" s="897"/>
      <c r="F98" s="692"/>
      <c r="G98" s="629"/>
      <c r="H98" s="629"/>
    </row>
    <row r="99" spans="1:8" s="610" customFormat="1" ht="49.5" customHeight="1">
      <c r="A99" s="604"/>
      <c r="B99" s="607" t="s">
        <v>1982</v>
      </c>
      <c r="C99" s="606"/>
      <c r="D99" s="606"/>
      <c r="E99" s="897"/>
      <c r="F99" s="692"/>
      <c r="G99" s="629"/>
      <c r="H99" s="629"/>
    </row>
    <row r="100" spans="1:8" s="610" customFormat="1">
      <c r="A100" s="604"/>
      <c r="B100" s="608"/>
      <c r="C100" s="606" t="s">
        <v>1967</v>
      </c>
      <c r="D100" s="606">
        <v>1</v>
      </c>
      <c r="E100" s="897">
        <v>0</v>
      </c>
      <c r="F100" s="692">
        <f>D100*E100</f>
        <v>0</v>
      </c>
      <c r="G100" s="630">
        <f>F100</f>
        <v>0</v>
      </c>
      <c r="H100" s="629"/>
    </row>
    <row r="101" spans="1:8" s="436" customFormat="1" ht="12.75">
      <c r="A101" s="432"/>
      <c r="B101" s="441"/>
      <c r="C101" s="442"/>
      <c r="D101" s="442"/>
      <c r="E101" s="892"/>
      <c r="F101" s="689"/>
      <c r="G101" s="630">
        <f t="shared" ref="G101:G127" si="5">F101</f>
        <v>0</v>
      </c>
    </row>
    <row r="102" spans="1:8" ht="30">
      <c r="A102" s="604">
        <v>68</v>
      </c>
      <c r="B102" s="608" t="s">
        <v>1983</v>
      </c>
      <c r="C102" s="606"/>
      <c r="D102" s="606"/>
      <c r="E102" s="897"/>
      <c r="F102" s="692"/>
      <c r="G102" s="630">
        <f t="shared" si="5"/>
        <v>0</v>
      </c>
    </row>
    <row r="103" spans="1:8" ht="72.75" customHeight="1">
      <c r="A103" s="604"/>
      <c r="B103" s="607" t="s">
        <v>1984</v>
      </c>
      <c r="C103" s="606"/>
      <c r="D103" s="606"/>
      <c r="E103" s="897"/>
      <c r="F103" s="692"/>
      <c r="G103" s="630">
        <f t="shared" si="5"/>
        <v>0</v>
      </c>
    </row>
    <row r="104" spans="1:8" ht="63.75" customHeight="1">
      <c r="A104" s="604"/>
      <c r="B104" s="607" t="s">
        <v>1985</v>
      </c>
      <c r="C104" s="606"/>
      <c r="D104" s="606"/>
      <c r="E104" s="897"/>
      <c r="F104" s="692"/>
      <c r="G104" s="630">
        <f t="shared" si="5"/>
        <v>0</v>
      </c>
    </row>
    <row r="105" spans="1:8" ht="74.25" customHeight="1">
      <c r="A105" s="604"/>
      <c r="B105" s="607" t="s">
        <v>1986</v>
      </c>
      <c r="C105" s="606"/>
      <c r="D105" s="606"/>
      <c r="E105" s="897"/>
      <c r="F105" s="692"/>
      <c r="G105" s="630">
        <f t="shared" si="5"/>
        <v>0</v>
      </c>
    </row>
    <row r="106" spans="1:8" ht="96.75" customHeight="1">
      <c r="A106" s="604"/>
      <c r="B106" s="607" t="s">
        <v>1987</v>
      </c>
      <c r="C106" s="606"/>
      <c r="D106" s="606"/>
      <c r="E106" s="897"/>
      <c r="F106" s="692"/>
      <c r="G106" s="630">
        <f t="shared" si="5"/>
        <v>0</v>
      </c>
    </row>
    <row r="107" spans="1:8" ht="106.5" customHeight="1">
      <c r="A107" s="604"/>
      <c r="B107" s="607" t="s">
        <v>1988</v>
      </c>
      <c r="C107" s="606"/>
      <c r="D107" s="606"/>
      <c r="E107" s="897"/>
      <c r="F107" s="692"/>
      <c r="G107" s="630">
        <f t="shared" si="5"/>
        <v>0</v>
      </c>
    </row>
    <row r="108" spans="1:8" ht="93.75" customHeight="1">
      <c r="A108" s="604"/>
      <c r="B108" s="607" t="s">
        <v>1989</v>
      </c>
      <c r="C108" s="606"/>
      <c r="D108" s="606"/>
      <c r="E108" s="897"/>
      <c r="F108" s="692"/>
      <c r="G108" s="630">
        <f t="shared" si="5"/>
        <v>0</v>
      </c>
    </row>
    <row r="109" spans="1:8">
      <c r="A109" s="604"/>
      <c r="B109" s="608"/>
      <c r="C109" s="606" t="s">
        <v>375</v>
      </c>
      <c r="D109" s="606">
        <v>23</v>
      </c>
      <c r="E109" s="897">
        <v>0</v>
      </c>
      <c r="F109" s="692">
        <f>D109*E109</f>
        <v>0</v>
      </c>
      <c r="G109" s="630">
        <f t="shared" si="5"/>
        <v>0</v>
      </c>
    </row>
    <row r="110" spans="1:8" s="436" customFormat="1" ht="12.75">
      <c r="A110" s="432"/>
      <c r="B110" s="441"/>
      <c r="C110" s="442"/>
      <c r="D110" s="442"/>
      <c r="E110" s="892"/>
      <c r="F110" s="689"/>
      <c r="G110" s="630">
        <f t="shared" si="5"/>
        <v>0</v>
      </c>
    </row>
    <row r="111" spans="1:8" ht="75">
      <c r="A111" s="604">
        <v>69</v>
      </c>
      <c r="B111" s="608" t="s">
        <v>1990</v>
      </c>
      <c r="C111" s="606"/>
      <c r="D111" s="606"/>
      <c r="E111" s="897"/>
      <c r="F111" s="692"/>
      <c r="G111" s="630">
        <f t="shared" si="5"/>
        <v>0</v>
      </c>
    </row>
    <row r="112" spans="1:8" ht="45" customHeight="1">
      <c r="A112" s="604"/>
      <c r="B112" s="608" t="s">
        <v>1991</v>
      </c>
      <c r="C112" s="606"/>
      <c r="D112" s="606"/>
      <c r="E112" s="897"/>
      <c r="F112" s="692"/>
      <c r="G112" s="630">
        <f t="shared" si="5"/>
        <v>0</v>
      </c>
    </row>
    <row r="113" spans="1:7" ht="41.25" customHeight="1">
      <c r="A113" s="604"/>
      <c r="B113" s="608" t="s">
        <v>1992</v>
      </c>
      <c r="C113" s="606"/>
      <c r="D113" s="606"/>
      <c r="E113" s="897"/>
      <c r="F113" s="692"/>
      <c r="G113" s="630">
        <f t="shared" si="5"/>
        <v>0</v>
      </c>
    </row>
    <row r="114" spans="1:7">
      <c r="A114" s="604"/>
      <c r="B114" s="608"/>
      <c r="C114" s="606" t="s">
        <v>375</v>
      </c>
      <c r="D114" s="606">
        <v>3</v>
      </c>
      <c r="E114" s="897">
        <v>0</v>
      </c>
      <c r="F114" s="692">
        <f>D114*E114</f>
        <v>0</v>
      </c>
      <c r="G114" s="630">
        <f t="shared" si="5"/>
        <v>0</v>
      </c>
    </row>
    <row r="115" spans="1:7" s="436" customFormat="1" ht="12.75">
      <c r="A115" s="432"/>
      <c r="B115" s="441"/>
      <c r="C115" s="442"/>
      <c r="D115" s="442"/>
      <c r="E115" s="892"/>
      <c r="F115" s="689"/>
      <c r="G115" s="630">
        <f t="shared" si="5"/>
        <v>0</v>
      </c>
    </row>
    <row r="116" spans="1:7" s="436" customFormat="1" ht="12.75">
      <c r="A116" s="432"/>
      <c r="B116" s="441"/>
      <c r="C116" s="442"/>
      <c r="D116" s="442"/>
      <c r="E116" s="892"/>
      <c r="F116" s="689"/>
      <c r="G116" s="630">
        <f t="shared" si="5"/>
        <v>0</v>
      </c>
    </row>
    <row r="117" spans="1:7" s="610" customFormat="1" ht="30">
      <c r="A117" s="604">
        <v>70</v>
      </c>
      <c r="B117" s="608" t="s">
        <v>1993</v>
      </c>
      <c r="C117" s="606"/>
      <c r="D117" s="606"/>
      <c r="E117" s="897"/>
      <c r="F117" s="692"/>
      <c r="G117" s="630">
        <f t="shared" si="5"/>
        <v>0</v>
      </c>
    </row>
    <row r="118" spans="1:7" s="610" customFormat="1" ht="135">
      <c r="A118" s="604"/>
      <c r="B118" s="607" t="s">
        <v>1994</v>
      </c>
      <c r="C118" s="606"/>
      <c r="D118" s="606"/>
      <c r="E118" s="897"/>
      <c r="F118" s="692"/>
      <c r="G118" s="630">
        <f t="shared" si="5"/>
        <v>0</v>
      </c>
    </row>
    <row r="119" spans="1:7" s="610" customFormat="1">
      <c r="A119" s="604"/>
      <c r="B119" s="608"/>
      <c r="C119" s="606" t="s">
        <v>375</v>
      </c>
      <c r="D119" s="606">
        <v>14</v>
      </c>
      <c r="E119" s="897">
        <v>0</v>
      </c>
      <c r="F119" s="692">
        <f>D119*E119</f>
        <v>0</v>
      </c>
      <c r="G119" s="630">
        <f t="shared" si="5"/>
        <v>0</v>
      </c>
    </row>
    <row r="120" spans="1:7" s="436" customFormat="1" ht="12.75">
      <c r="A120" s="432"/>
      <c r="B120" s="441"/>
      <c r="C120" s="442"/>
      <c r="D120" s="442"/>
      <c r="E120" s="892"/>
      <c r="F120" s="689"/>
      <c r="G120" s="630">
        <f t="shared" si="5"/>
        <v>0</v>
      </c>
    </row>
    <row r="121" spans="1:7" ht="30">
      <c r="A121" s="604">
        <v>71</v>
      </c>
      <c r="B121" s="607" t="s">
        <v>1995</v>
      </c>
      <c r="C121" s="606"/>
      <c r="D121" s="606"/>
      <c r="E121" s="897"/>
      <c r="F121" s="692"/>
      <c r="G121" s="630">
        <f t="shared" si="5"/>
        <v>0</v>
      </c>
    </row>
    <row r="122" spans="1:7" ht="165">
      <c r="A122" s="604"/>
      <c r="B122" s="607" t="s">
        <v>1996</v>
      </c>
      <c r="C122" s="606"/>
      <c r="D122" s="606"/>
      <c r="E122" s="897"/>
      <c r="F122" s="692"/>
      <c r="G122" s="630">
        <f t="shared" si="5"/>
        <v>0</v>
      </c>
    </row>
    <row r="123" spans="1:7">
      <c r="A123" s="604"/>
      <c r="B123" s="608"/>
      <c r="C123" s="606" t="s">
        <v>375</v>
      </c>
      <c r="D123" s="606">
        <v>105</v>
      </c>
      <c r="E123" s="897">
        <v>0</v>
      </c>
      <c r="F123" s="692">
        <f>D123*E123</f>
        <v>0</v>
      </c>
      <c r="G123" s="630">
        <f t="shared" si="5"/>
        <v>0</v>
      </c>
    </row>
    <row r="124" spans="1:7" s="436" customFormat="1" ht="12.75">
      <c r="A124" s="432"/>
      <c r="B124" s="441"/>
      <c r="C124" s="442"/>
      <c r="D124" s="442"/>
      <c r="E124" s="894"/>
      <c r="F124" s="688"/>
      <c r="G124" s="630">
        <f t="shared" si="5"/>
        <v>0</v>
      </c>
    </row>
    <row r="125" spans="1:7">
      <c r="A125" s="604">
        <v>72</v>
      </c>
      <c r="B125" s="611" t="s">
        <v>1997</v>
      </c>
      <c r="C125" s="612"/>
      <c r="D125" s="613"/>
      <c r="E125" s="898"/>
      <c r="F125" s="693"/>
      <c r="G125" s="630">
        <f t="shared" si="5"/>
        <v>0</v>
      </c>
    </row>
    <row r="126" spans="1:7" ht="38.25" customHeight="1">
      <c r="A126" s="604"/>
      <c r="B126" s="607" t="s">
        <v>1998</v>
      </c>
      <c r="C126" s="612"/>
      <c r="D126" s="613"/>
      <c r="E126" s="898"/>
      <c r="F126" s="693"/>
      <c r="G126" s="630">
        <f t="shared" si="5"/>
        <v>0</v>
      </c>
    </row>
    <row r="127" spans="1:7">
      <c r="A127" s="604"/>
      <c r="B127" s="608"/>
      <c r="C127" s="606" t="s">
        <v>375</v>
      </c>
      <c r="D127" s="606">
        <v>33</v>
      </c>
      <c r="E127" s="897">
        <v>0</v>
      </c>
      <c r="F127" s="692">
        <f>D127*E127</f>
        <v>0</v>
      </c>
      <c r="G127" s="630">
        <f t="shared" si="5"/>
        <v>0</v>
      </c>
    </row>
    <row r="128" spans="1:7" s="436" customFormat="1" ht="8.25">
      <c r="A128" s="432"/>
      <c r="B128" s="441"/>
      <c r="C128" s="442"/>
      <c r="D128" s="442"/>
      <c r="E128" s="892"/>
      <c r="F128" s="689"/>
    </row>
    <row r="129" spans="1:8" ht="60">
      <c r="A129" s="389">
        <v>73</v>
      </c>
      <c r="B129" s="390" t="s">
        <v>1999</v>
      </c>
      <c r="C129" s="413"/>
      <c r="D129" s="413"/>
      <c r="E129" s="896"/>
      <c r="F129" s="682"/>
    </row>
    <row r="130" spans="1:8">
      <c r="A130" s="389"/>
      <c r="B130" s="399"/>
      <c r="C130" s="413" t="s">
        <v>135</v>
      </c>
      <c r="D130" s="413">
        <v>2</v>
      </c>
      <c r="E130" s="896">
        <v>0</v>
      </c>
      <c r="F130" s="682">
        <f>D130*E130</f>
        <v>0</v>
      </c>
      <c r="H130" s="628">
        <f>F130</f>
        <v>0</v>
      </c>
    </row>
    <row r="131" spans="1:8" s="436" customFormat="1" ht="8.25">
      <c r="A131" s="432"/>
      <c r="B131" s="441"/>
      <c r="C131" s="442"/>
      <c r="D131" s="442"/>
      <c r="E131" s="892"/>
      <c r="F131" s="689"/>
    </row>
    <row r="132" spans="1:8" ht="45">
      <c r="A132" s="604">
        <v>74</v>
      </c>
      <c r="B132" s="607" t="s">
        <v>2000</v>
      </c>
      <c r="C132" s="606"/>
      <c r="D132" s="606"/>
      <c r="E132" s="899"/>
      <c r="F132" s="691"/>
    </row>
    <row r="133" spans="1:8">
      <c r="A133" s="604"/>
      <c r="B133" s="608"/>
      <c r="C133" s="606" t="s">
        <v>963</v>
      </c>
      <c r="D133" s="606">
        <v>385</v>
      </c>
      <c r="E133" s="899">
        <v>0</v>
      </c>
      <c r="F133" s="691">
        <f>D133*E133</f>
        <v>0</v>
      </c>
      <c r="G133" s="628">
        <f>F133</f>
        <v>0</v>
      </c>
    </row>
    <row r="134" spans="1:8" s="436" customFormat="1" ht="8.25">
      <c r="A134" s="432"/>
      <c r="B134" s="441"/>
      <c r="C134" s="442"/>
      <c r="D134" s="442"/>
      <c r="E134" s="892"/>
      <c r="F134" s="689"/>
    </row>
    <row r="135" spans="1:8" ht="45">
      <c r="A135" s="389">
        <v>75</v>
      </c>
      <c r="B135" s="390" t="s">
        <v>2001</v>
      </c>
      <c r="C135" s="413"/>
      <c r="D135" s="413"/>
      <c r="E135" s="896"/>
      <c r="F135" s="682"/>
    </row>
    <row r="136" spans="1:8">
      <c r="A136" s="389"/>
      <c r="B136" s="399"/>
      <c r="C136" s="413" t="s">
        <v>375</v>
      </c>
      <c r="D136" s="413">
        <v>47</v>
      </c>
      <c r="E136" s="896">
        <v>0</v>
      </c>
      <c r="F136" s="682">
        <f>D136*E136</f>
        <v>0</v>
      </c>
      <c r="H136" s="628">
        <f>F136</f>
        <v>0</v>
      </c>
    </row>
    <row r="137" spans="1:8">
      <c r="A137" s="389"/>
      <c r="B137" s="440"/>
      <c r="C137" s="400"/>
      <c r="D137" s="413"/>
      <c r="E137" s="890"/>
      <c r="F137" s="415"/>
    </row>
    <row r="138" spans="1:8">
      <c r="A138" s="377"/>
      <c r="B138" s="401" t="s">
        <v>978</v>
      </c>
      <c r="C138" s="402"/>
      <c r="D138" s="404"/>
      <c r="E138" s="404"/>
      <c r="F138" s="428">
        <f>SUM(F13:F136)</f>
        <v>0</v>
      </c>
      <c r="G138" s="631">
        <f>SUM(G5:G137)</f>
        <v>0</v>
      </c>
      <c r="H138" s="631">
        <f>SUM(H5:H137)</f>
        <v>0</v>
      </c>
    </row>
    <row r="140" spans="1:8">
      <c r="F140" s="372"/>
    </row>
    <row r="141" spans="1:8">
      <c r="F141" s="372"/>
    </row>
  </sheetData>
  <sheetProtection algorithmName="SHA-512" hashValue="lhDt604Jyzok2r25XE+4868NAWOYF9YHFF5ZdRfXi7RpY7My4q/zO/ntYvBnd5S1pr8nW27WBAqX4bDnIRGraw==" saltValue="z/zqvv9XEAwNbdBs232olA==" spinCount="100000" sheet="1" objects="1" scenarios="1"/>
  <mergeCells count="1">
    <mergeCell ref="B2:D2"/>
  </mergeCells>
  <pageMargins left="0.7" right="0.7" top="0.75" bottom="0.75" header="0.3" footer="0.3"/>
  <pageSetup paperSize="9" scale="68" orientation="portrait" horizontalDpi="4294967293" verticalDpi="4294967293" r:id="rId1"/>
  <rowBreaks count="1" manualBreakCount="1">
    <brk id="92" max="7" man="1"/>
  </rowBreaks>
  <colBreaks count="1" manualBreakCount="1">
    <brk id="6" max="1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DD5B1-DEF4-4D42-9098-B231B098EDCC}">
  <dimension ref="A1:K40"/>
  <sheetViews>
    <sheetView showGridLines="0" view="pageBreakPreview" zoomScaleSheetLayoutView="100" workbookViewId="0">
      <selection activeCell="O24" sqref="O24"/>
    </sheetView>
  </sheetViews>
  <sheetFormatPr defaultRowHeight="16.5"/>
  <cols>
    <col min="1" max="1" width="12.42578125" style="1" customWidth="1"/>
    <col min="2" max="2" width="14" style="1" customWidth="1"/>
    <col min="3" max="3" width="9" style="1" customWidth="1"/>
    <col min="4" max="4" width="9.140625" style="1"/>
    <col min="5" max="5" width="6.85546875" style="1" customWidth="1"/>
    <col min="6" max="6" width="9.140625" style="1"/>
    <col min="7" max="8" width="6.42578125" style="1" customWidth="1"/>
    <col min="9" max="9" width="15.140625" style="54" customWidth="1"/>
    <col min="10" max="10" width="12.7109375" style="1" customWidth="1"/>
    <col min="11" max="11" width="11.5703125" style="1" customWidth="1"/>
    <col min="12" max="256" width="9.140625" style="1"/>
    <col min="257" max="257" width="12.42578125" style="1" customWidth="1"/>
    <col min="258" max="258" width="14" style="1" customWidth="1"/>
    <col min="259" max="259" width="9" style="1" customWidth="1"/>
    <col min="260" max="260" width="9.140625" style="1"/>
    <col min="261" max="261" width="6.85546875" style="1" customWidth="1"/>
    <col min="262" max="262" width="9.140625" style="1"/>
    <col min="263" max="264" width="6.42578125" style="1" customWidth="1"/>
    <col min="265" max="265" width="13.85546875" style="1" customWidth="1"/>
    <col min="266" max="266" width="9.140625" style="1"/>
    <col min="267" max="267" width="11.5703125" style="1" customWidth="1"/>
    <col min="268" max="512" width="9.140625" style="1"/>
    <col min="513" max="513" width="12.42578125" style="1" customWidth="1"/>
    <col min="514" max="514" width="14" style="1" customWidth="1"/>
    <col min="515" max="515" width="9" style="1" customWidth="1"/>
    <col min="516" max="516" width="9.140625" style="1"/>
    <col min="517" max="517" width="6.85546875" style="1" customWidth="1"/>
    <col min="518" max="518" width="9.140625" style="1"/>
    <col min="519" max="520" width="6.42578125" style="1" customWidth="1"/>
    <col min="521" max="521" width="13.85546875" style="1" customWidth="1"/>
    <col min="522" max="522" width="9.140625" style="1"/>
    <col min="523" max="523" width="11.5703125" style="1" customWidth="1"/>
    <col min="524" max="768" width="9.140625" style="1"/>
    <col min="769" max="769" width="12.42578125" style="1" customWidth="1"/>
    <col min="770" max="770" width="14" style="1" customWidth="1"/>
    <col min="771" max="771" width="9" style="1" customWidth="1"/>
    <col min="772" max="772" width="9.140625" style="1"/>
    <col min="773" max="773" width="6.85546875" style="1" customWidth="1"/>
    <col min="774" max="774" width="9.140625" style="1"/>
    <col min="775" max="776" width="6.42578125" style="1" customWidth="1"/>
    <col min="777" max="777" width="13.85546875" style="1" customWidth="1"/>
    <col min="778" max="778" width="9.140625" style="1"/>
    <col min="779" max="779" width="11.5703125" style="1" customWidth="1"/>
    <col min="780" max="1024" width="9.140625" style="1"/>
    <col min="1025" max="1025" width="12.42578125" style="1" customWidth="1"/>
    <col min="1026" max="1026" width="14" style="1" customWidth="1"/>
    <col min="1027" max="1027" width="9" style="1" customWidth="1"/>
    <col min="1028" max="1028" width="9.140625" style="1"/>
    <col min="1029" max="1029" width="6.85546875" style="1" customWidth="1"/>
    <col min="1030" max="1030" width="9.140625" style="1"/>
    <col min="1031" max="1032" width="6.42578125" style="1" customWidth="1"/>
    <col min="1033" max="1033" width="13.85546875" style="1" customWidth="1"/>
    <col min="1034" max="1034" width="9.140625" style="1"/>
    <col min="1035" max="1035" width="11.5703125" style="1" customWidth="1"/>
    <col min="1036" max="1280" width="9.140625" style="1"/>
    <col min="1281" max="1281" width="12.42578125" style="1" customWidth="1"/>
    <col min="1282" max="1282" width="14" style="1" customWidth="1"/>
    <col min="1283" max="1283" width="9" style="1" customWidth="1"/>
    <col min="1284" max="1284" width="9.140625" style="1"/>
    <col min="1285" max="1285" width="6.85546875" style="1" customWidth="1"/>
    <col min="1286" max="1286" width="9.140625" style="1"/>
    <col min="1287" max="1288" width="6.42578125" style="1" customWidth="1"/>
    <col min="1289" max="1289" width="13.85546875" style="1" customWidth="1"/>
    <col min="1290" max="1290" width="9.140625" style="1"/>
    <col min="1291" max="1291" width="11.5703125" style="1" customWidth="1"/>
    <col min="1292" max="1536" width="9.140625" style="1"/>
    <col min="1537" max="1537" width="12.42578125" style="1" customWidth="1"/>
    <col min="1538" max="1538" width="14" style="1" customWidth="1"/>
    <col min="1539" max="1539" width="9" style="1" customWidth="1"/>
    <col min="1540" max="1540" width="9.140625" style="1"/>
    <col min="1541" max="1541" width="6.85546875" style="1" customWidth="1"/>
    <col min="1542" max="1542" width="9.140625" style="1"/>
    <col min="1543" max="1544" width="6.42578125" style="1" customWidth="1"/>
    <col min="1545" max="1545" width="13.85546875" style="1" customWidth="1"/>
    <col min="1546" max="1546" width="9.140625" style="1"/>
    <col min="1547" max="1547" width="11.5703125" style="1" customWidth="1"/>
    <col min="1548" max="1792" width="9.140625" style="1"/>
    <col min="1793" max="1793" width="12.42578125" style="1" customWidth="1"/>
    <col min="1794" max="1794" width="14" style="1" customWidth="1"/>
    <col min="1795" max="1795" width="9" style="1" customWidth="1"/>
    <col min="1796" max="1796" width="9.140625" style="1"/>
    <col min="1797" max="1797" width="6.85546875" style="1" customWidth="1"/>
    <col min="1798" max="1798" width="9.140625" style="1"/>
    <col min="1799" max="1800" width="6.42578125" style="1" customWidth="1"/>
    <col min="1801" max="1801" width="13.85546875" style="1" customWidth="1"/>
    <col min="1802" max="1802" width="9.140625" style="1"/>
    <col min="1803" max="1803" width="11.5703125" style="1" customWidth="1"/>
    <col min="1804" max="2048" width="9.140625" style="1"/>
    <col min="2049" max="2049" width="12.42578125" style="1" customWidth="1"/>
    <col min="2050" max="2050" width="14" style="1" customWidth="1"/>
    <col min="2051" max="2051" width="9" style="1" customWidth="1"/>
    <col min="2052" max="2052" width="9.140625" style="1"/>
    <col min="2053" max="2053" width="6.85546875" style="1" customWidth="1"/>
    <col min="2054" max="2054" width="9.140625" style="1"/>
    <col min="2055" max="2056" width="6.42578125" style="1" customWidth="1"/>
    <col min="2057" max="2057" width="13.85546875" style="1" customWidth="1"/>
    <col min="2058" max="2058" width="9.140625" style="1"/>
    <col min="2059" max="2059" width="11.5703125" style="1" customWidth="1"/>
    <col min="2060" max="2304" width="9.140625" style="1"/>
    <col min="2305" max="2305" width="12.42578125" style="1" customWidth="1"/>
    <col min="2306" max="2306" width="14" style="1" customWidth="1"/>
    <col min="2307" max="2307" width="9" style="1" customWidth="1"/>
    <col min="2308" max="2308" width="9.140625" style="1"/>
    <col min="2309" max="2309" width="6.85546875" style="1" customWidth="1"/>
    <col min="2310" max="2310" width="9.140625" style="1"/>
    <col min="2311" max="2312" width="6.42578125" style="1" customWidth="1"/>
    <col min="2313" max="2313" width="13.85546875" style="1" customWidth="1"/>
    <col min="2314" max="2314" width="9.140625" style="1"/>
    <col min="2315" max="2315" width="11.5703125" style="1" customWidth="1"/>
    <col min="2316" max="2560" width="9.140625" style="1"/>
    <col min="2561" max="2561" width="12.42578125" style="1" customWidth="1"/>
    <col min="2562" max="2562" width="14" style="1" customWidth="1"/>
    <col min="2563" max="2563" width="9" style="1" customWidth="1"/>
    <col min="2564" max="2564" width="9.140625" style="1"/>
    <col min="2565" max="2565" width="6.85546875" style="1" customWidth="1"/>
    <col min="2566" max="2566" width="9.140625" style="1"/>
    <col min="2567" max="2568" width="6.42578125" style="1" customWidth="1"/>
    <col min="2569" max="2569" width="13.85546875" style="1" customWidth="1"/>
    <col min="2570" max="2570" width="9.140625" style="1"/>
    <col min="2571" max="2571" width="11.5703125" style="1" customWidth="1"/>
    <col min="2572" max="2816" width="9.140625" style="1"/>
    <col min="2817" max="2817" width="12.42578125" style="1" customWidth="1"/>
    <col min="2818" max="2818" width="14" style="1" customWidth="1"/>
    <col min="2819" max="2819" width="9" style="1" customWidth="1"/>
    <col min="2820" max="2820" width="9.140625" style="1"/>
    <col min="2821" max="2821" width="6.85546875" style="1" customWidth="1"/>
    <col min="2822" max="2822" width="9.140625" style="1"/>
    <col min="2823" max="2824" width="6.42578125" style="1" customWidth="1"/>
    <col min="2825" max="2825" width="13.85546875" style="1" customWidth="1"/>
    <col min="2826" max="2826" width="9.140625" style="1"/>
    <col min="2827" max="2827" width="11.5703125" style="1" customWidth="1"/>
    <col min="2828" max="3072" width="9.140625" style="1"/>
    <col min="3073" max="3073" width="12.42578125" style="1" customWidth="1"/>
    <col min="3074" max="3074" width="14" style="1" customWidth="1"/>
    <col min="3075" max="3075" width="9" style="1" customWidth="1"/>
    <col min="3076" max="3076" width="9.140625" style="1"/>
    <col min="3077" max="3077" width="6.85546875" style="1" customWidth="1"/>
    <col min="3078" max="3078" width="9.140625" style="1"/>
    <col min="3079" max="3080" width="6.42578125" style="1" customWidth="1"/>
    <col min="3081" max="3081" width="13.85546875" style="1" customWidth="1"/>
    <col min="3082" max="3082" width="9.140625" style="1"/>
    <col min="3083" max="3083" width="11.5703125" style="1" customWidth="1"/>
    <col min="3084" max="3328" width="9.140625" style="1"/>
    <col min="3329" max="3329" width="12.42578125" style="1" customWidth="1"/>
    <col min="3330" max="3330" width="14" style="1" customWidth="1"/>
    <col min="3331" max="3331" width="9" style="1" customWidth="1"/>
    <col min="3332" max="3332" width="9.140625" style="1"/>
    <col min="3333" max="3333" width="6.85546875" style="1" customWidth="1"/>
    <col min="3334" max="3334" width="9.140625" style="1"/>
    <col min="3335" max="3336" width="6.42578125" style="1" customWidth="1"/>
    <col min="3337" max="3337" width="13.85546875" style="1" customWidth="1"/>
    <col min="3338" max="3338" width="9.140625" style="1"/>
    <col min="3339" max="3339" width="11.5703125" style="1" customWidth="1"/>
    <col min="3340" max="3584" width="9.140625" style="1"/>
    <col min="3585" max="3585" width="12.42578125" style="1" customWidth="1"/>
    <col min="3586" max="3586" width="14" style="1" customWidth="1"/>
    <col min="3587" max="3587" width="9" style="1" customWidth="1"/>
    <col min="3588" max="3588" width="9.140625" style="1"/>
    <col min="3589" max="3589" width="6.85546875" style="1" customWidth="1"/>
    <col min="3590" max="3590" width="9.140625" style="1"/>
    <col min="3591" max="3592" width="6.42578125" style="1" customWidth="1"/>
    <col min="3593" max="3593" width="13.85546875" style="1" customWidth="1"/>
    <col min="3594" max="3594" width="9.140625" style="1"/>
    <col min="3595" max="3595" width="11.5703125" style="1" customWidth="1"/>
    <col min="3596" max="3840" width="9.140625" style="1"/>
    <col min="3841" max="3841" width="12.42578125" style="1" customWidth="1"/>
    <col min="3842" max="3842" width="14" style="1" customWidth="1"/>
    <col min="3843" max="3843" width="9" style="1" customWidth="1"/>
    <col min="3844" max="3844" width="9.140625" style="1"/>
    <col min="3845" max="3845" width="6.85546875" style="1" customWidth="1"/>
    <col min="3846" max="3846" width="9.140625" style="1"/>
    <col min="3847" max="3848" width="6.42578125" style="1" customWidth="1"/>
    <col min="3849" max="3849" width="13.85546875" style="1" customWidth="1"/>
    <col min="3850" max="3850" width="9.140625" style="1"/>
    <col min="3851" max="3851" width="11.5703125" style="1" customWidth="1"/>
    <col min="3852" max="4096" width="9.140625" style="1"/>
    <col min="4097" max="4097" width="12.42578125" style="1" customWidth="1"/>
    <col min="4098" max="4098" width="14" style="1" customWidth="1"/>
    <col min="4099" max="4099" width="9" style="1" customWidth="1"/>
    <col min="4100" max="4100" width="9.140625" style="1"/>
    <col min="4101" max="4101" width="6.85546875" style="1" customWidth="1"/>
    <col min="4102" max="4102" width="9.140625" style="1"/>
    <col min="4103" max="4104" width="6.42578125" style="1" customWidth="1"/>
    <col min="4105" max="4105" width="13.85546875" style="1" customWidth="1"/>
    <col min="4106" max="4106" width="9.140625" style="1"/>
    <col min="4107" max="4107" width="11.5703125" style="1" customWidth="1"/>
    <col min="4108" max="4352" width="9.140625" style="1"/>
    <col min="4353" max="4353" width="12.42578125" style="1" customWidth="1"/>
    <col min="4354" max="4354" width="14" style="1" customWidth="1"/>
    <col min="4355" max="4355" width="9" style="1" customWidth="1"/>
    <col min="4356" max="4356" width="9.140625" style="1"/>
    <col min="4357" max="4357" width="6.85546875" style="1" customWidth="1"/>
    <col min="4358" max="4358" width="9.140625" style="1"/>
    <col min="4359" max="4360" width="6.42578125" style="1" customWidth="1"/>
    <col min="4361" max="4361" width="13.85546875" style="1" customWidth="1"/>
    <col min="4362" max="4362" width="9.140625" style="1"/>
    <col min="4363" max="4363" width="11.5703125" style="1" customWidth="1"/>
    <col min="4364" max="4608" width="9.140625" style="1"/>
    <col min="4609" max="4609" width="12.42578125" style="1" customWidth="1"/>
    <col min="4610" max="4610" width="14" style="1" customWidth="1"/>
    <col min="4611" max="4611" width="9" style="1" customWidth="1"/>
    <col min="4612" max="4612" width="9.140625" style="1"/>
    <col min="4613" max="4613" width="6.85546875" style="1" customWidth="1"/>
    <col min="4614" max="4614" width="9.140625" style="1"/>
    <col min="4615" max="4616" width="6.42578125" style="1" customWidth="1"/>
    <col min="4617" max="4617" width="13.85546875" style="1" customWidth="1"/>
    <col min="4618" max="4618" width="9.140625" style="1"/>
    <col min="4619" max="4619" width="11.5703125" style="1" customWidth="1"/>
    <col min="4620" max="4864" width="9.140625" style="1"/>
    <col min="4865" max="4865" width="12.42578125" style="1" customWidth="1"/>
    <col min="4866" max="4866" width="14" style="1" customWidth="1"/>
    <col min="4867" max="4867" width="9" style="1" customWidth="1"/>
    <col min="4868" max="4868" width="9.140625" style="1"/>
    <col min="4869" max="4869" width="6.85546875" style="1" customWidth="1"/>
    <col min="4870" max="4870" width="9.140625" style="1"/>
    <col min="4871" max="4872" width="6.42578125" style="1" customWidth="1"/>
    <col min="4873" max="4873" width="13.85546875" style="1" customWidth="1"/>
    <col min="4874" max="4874" width="9.140625" style="1"/>
    <col min="4875" max="4875" width="11.5703125" style="1" customWidth="1"/>
    <col min="4876" max="5120" width="9.140625" style="1"/>
    <col min="5121" max="5121" width="12.42578125" style="1" customWidth="1"/>
    <col min="5122" max="5122" width="14" style="1" customWidth="1"/>
    <col min="5123" max="5123" width="9" style="1" customWidth="1"/>
    <col min="5124" max="5124" width="9.140625" style="1"/>
    <col min="5125" max="5125" width="6.85546875" style="1" customWidth="1"/>
    <col min="5126" max="5126" width="9.140625" style="1"/>
    <col min="5127" max="5128" width="6.42578125" style="1" customWidth="1"/>
    <col min="5129" max="5129" width="13.85546875" style="1" customWidth="1"/>
    <col min="5130" max="5130" width="9.140625" style="1"/>
    <col min="5131" max="5131" width="11.5703125" style="1" customWidth="1"/>
    <col min="5132" max="5376" width="9.140625" style="1"/>
    <col min="5377" max="5377" width="12.42578125" style="1" customWidth="1"/>
    <col min="5378" max="5378" width="14" style="1" customWidth="1"/>
    <col min="5379" max="5379" width="9" style="1" customWidth="1"/>
    <col min="5380" max="5380" width="9.140625" style="1"/>
    <col min="5381" max="5381" width="6.85546875" style="1" customWidth="1"/>
    <col min="5382" max="5382" width="9.140625" style="1"/>
    <col min="5383" max="5384" width="6.42578125" style="1" customWidth="1"/>
    <col min="5385" max="5385" width="13.85546875" style="1" customWidth="1"/>
    <col min="5386" max="5386" width="9.140625" style="1"/>
    <col min="5387" max="5387" width="11.5703125" style="1" customWidth="1"/>
    <col min="5388" max="5632" width="9.140625" style="1"/>
    <col min="5633" max="5633" width="12.42578125" style="1" customWidth="1"/>
    <col min="5634" max="5634" width="14" style="1" customWidth="1"/>
    <col min="5635" max="5635" width="9" style="1" customWidth="1"/>
    <col min="5636" max="5636" width="9.140625" style="1"/>
    <col min="5637" max="5637" width="6.85546875" style="1" customWidth="1"/>
    <col min="5638" max="5638" width="9.140625" style="1"/>
    <col min="5639" max="5640" width="6.42578125" style="1" customWidth="1"/>
    <col min="5641" max="5641" width="13.85546875" style="1" customWidth="1"/>
    <col min="5642" max="5642" width="9.140625" style="1"/>
    <col min="5643" max="5643" width="11.5703125" style="1" customWidth="1"/>
    <col min="5644" max="5888" width="9.140625" style="1"/>
    <col min="5889" max="5889" width="12.42578125" style="1" customWidth="1"/>
    <col min="5890" max="5890" width="14" style="1" customWidth="1"/>
    <col min="5891" max="5891" width="9" style="1" customWidth="1"/>
    <col min="5892" max="5892" width="9.140625" style="1"/>
    <col min="5893" max="5893" width="6.85546875" style="1" customWidth="1"/>
    <col min="5894" max="5894" width="9.140625" style="1"/>
    <col min="5895" max="5896" width="6.42578125" style="1" customWidth="1"/>
    <col min="5897" max="5897" width="13.85546875" style="1" customWidth="1"/>
    <col min="5898" max="5898" width="9.140625" style="1"/>
    <col min="5899" max="5899" width="11.5703125" style="1" customWidth="1"/>
    <col min="5900" max="6144" width="9.140625" style="1"/>
    <col min="6145" max="6145" width="12.42578125" style="1" customWidth="1"/>
    <col min="6146" max="6146" width="14" style="1" customWidth="1"/>
    <col min="6147" max="6147" width="9" style="1" customWidth="1"/>
    <col min="6148" max="6148" width="9.140625" style="1"/>
    <col min="6149" max="6149" width="6.85546875" style="1" customWidth="1"/>
    <col min="6150" max="6150" width="9.140625" style="1"/>
    <col min="6151" max="6152" width="6.42578125" style="1" customWidth="1"/>
    <col min="6153" max="6153" width="13.85546875" style="1" customWidth="1"/>
    <col min="6154" max="6154" width="9.140625" style="1"/>
    <col min="6155" max="6155" width="11.5703125" style="1" customWidth="1"/>
    <col min="6156" max="6400" width="9.140625" style="1"/>
    <col min="6401" max="6401" width="12.42578125" style="1" customWidth="1"/>
    <col min="6402" max="6402" width="14" style="1" customWidth="1"/>
    <col min="6403" max="6403" width="9" style="1" customWidth="1"/>
    <col min="6404" max="6404" width="9.140625" style="1"/>
    <col min="6405" max="6405" width="6.85546875" style="1" customWidth="1"/>
    <col min="6406" max="6406" width="9.140625" style="1"/>
    <col min="6407" max="6408" width="6.42578125" style="1" customWidth="1"/>
    <col min="6409" max="6409" width="13.85546875" style="1" customWidth="1"/>
    <col min="6410" max="6410" width="9.140625" style="1"/>
    <col min="6411" max="6411" width="11.5703125" style="1" customWidth="1"/>
    <col min="6412" max="6656" width="9.140625" style="1"/>
    <col min="6657" max="6657" width="12.42578125" style="1" customWidth="1"/>
    <col min="6658" max="6658" width="14" style="1" customWidth="1"/>
    <col min="6659" max="6659" width="9" style="1" customWidth="1"/>
    <col min="6660" max="6660" width="9.140625" style="1"/>
    <col min="6661" max="6661" width="6.85546875" style="1" customWidth="1"/>
    <col min="6662" max="6662" width="9.140625" style="1"/>
    <col min="6663" max="6664" width="6.42578125" style="1" customWidth="1"/>
    <col min="6665" max="6665" width="13.85546875" style="1" customWidth="1"/>
    <col min="6666" max="6666" width="9.140625" style="1"/>
    <col min="6667" max="6667" width="11.5703125" style="1" customWidth="1"/>
    <col min="6668" max="6912" width="9.140625" style="1"/>
    <col min="6913" max="6913" width="12.42578125" style="1" customWidth="1"/>
    <col min="6914" max="6914" width="14" style="1" customWidth="1"/>
    <col min="6915" max="6915" width="9" style="1" customWidth="1"/>
    <col min="6916" max="6916" width="9.140625" style="1"/>
    <col min="6917" max="6917" width="6.85546875" style="1" customWidth="1"/>
    <col min="6918" max="6918" width="9.140625" style="1"/>
    <col min="6919" max="6920" width="6.42578125" style="1" customWidth="1"/>
    <col min="6921" max="6921" width="13.85546875" style="1" customWidth="1"/>
    <col min="6922" max="6922" width="9.140625" style="1"/>
    <col min="6923" max="6923" width="11.5703125" style="1" customWidth="1"/>
    <col min="6924" max="7168" width="9.140625" style="1"/>
    <col min="7169" max="7169" width="12.42578125" style="1" customWidth="1"/>
    <col min="7170" max="7170" width="14" style="1" customWidth="1"/>
    <col min="7171" max="7171" width="9" style="1" customWidth="1"/>
    <col min="7172" max="7172" width="9.140625" style="1"/>
    <col min="7173" max="7173" width="6.85546875" style="1" customWidth="1"/>
    <col min="7174" max="7174" width="9.140625" style="1"/>
    <col min="7175" max="7176" width="6.42578125" style="1" customWidth="1"/>
    <col min="7177" max="7177" width="13.85546875" style="1" customWidth="1"/>
    <col min="7178" max="7178" width="9.140625" style="1"/>
    <col min="7179" max="7179" width="11.5703125" style="1" customWidth="1"/>
    <col min="7180" max="7424" width="9.140625" style="1"/>
    <col min="7425" max="7425" width="12.42578125" style="1" customWidth="1"/>
    <col min="7426" max="7426" width="14" style="1" customWidth="1"/>
    <col min="7427" max="7427" width="9" style="1" customWidth="1"/>
    <col min="7428" max="7428" width="9.140625" style="1"/>
    <col min="7429" max="7429" width="6.85546875" style="1" customWidth="1"/>
    <col min="7430" max="7430" width="9.140625" style="1"/>
    <col min="7431" max="7432" width="6.42578125" style="1" customWidth="1"/>
    <col min="7433" max="7433" width="13.85546875" style="1" customWidth="1"/>
    <col min="7434" max="7434" width="9.140625" style="1"/>
    <col min="7435" max="7435" width="11.5703125" style="1" customWidth="1"/>
    <col min="7436" max="7680" width="9.140625" style="1"/>
    <col min="7681" max="7681" width="12.42578125" style="1" customWidth="1"/>
    <col min="7682" max="7682" width="14" style="1" customWidth="1"/>
    <col min="7683" max="7683" width="9" style="1" customWidth="1"/>
    <col min="7684" max="7684" width="9.140625" style="1"/>
    <col min="7685" max="7685" width="6.85546875" style="1" customWidth="1"/>
    <col min="7686" max="7686" width="9.140625" style="1"/>
    <col min="7687" max="7688" width="6.42578125" style="1" customWidth="1"/>
    <col min="7689" max="7689" width="13.85546875" style="1" customWidth="1"/>
    <col min="7690" max="7690" width="9.140625" style="1"/>
    <col min="7691" max="7691" width="11.5703125" style="1" customWidth="1"/>
    <col min="7692" max="7936" width="9.140625" style="1"/>
    <col min="7937" max="7937" width="12.42578125" style="1" customWidth="1"/>
    <col min="7938" max="7938" width="14" style="1" customWidth="1"/>
    <col min="7939" max="7939" width="9" style="1" customWidth="1"/>
    <col min="7940" max="7940" width="9.140625" style="1"/>
    <col min="7941" max="7941" width="6.85546875" style="1" customWidth="1"/>
    <col min="7942" max="7942" width="9.140625" style="1"/>
    <col min="7943" max="7944" width="6.42578125" style="1" customWidth="1"/>
    <col min="7945" max="7945" width="13.85546875" style="1" customWidth="1"/>
    <col min="7946" max="7946" width="9.140625" style="1"/>
    <col min="7947" max="7947" width="11.5703125" style="1" customWidth="1"/>
    <col min="7948" max="8192" width="9.140625" style="1"/>
    <col min="8193" max="8193" width="12.42578125" style="1" customWidth="1"/>
    <col min="8194" max="8194" width="14" style="1" customWidth="1"/>
    <col min="8195" max="8195" width="9" style="1" customWidth="1"/>
    <col min="8196" max="8196" width="9.140625" style="1"/>
    <col min="8197" max="8197" width="6.85546875" style="1" customWidth="1"/>
    <col min="8198" max="8198" width="9.140625" style="1"/>
    <col min="8199" max="8200" width="6.42578125" style="1" customWidth="1"/>
    <col min="8201" max="8201" width="13.85546875" style="1" customWidth="1"/>
    <col min="8202" max="8202" width="9.140625" style="1"/>
    <col min="8203" max="8203" width="11.5703125" style="1" customWidth="1"/>
    <col min="8204" max="8448" width="9.140625" style="1"/>
    <col min="8449" max="8449" width="12.42578125" style="1" customWidth="1"/>
    <col min="8450" max="8450" width="14" style="1" customWidth="1"/>
    <col min="8451" max="8451" width="9" style="1" customWidth="1"/>
    <col min="8452" max="8452" width="9.140625" style="1"/>
    <col min="8453" max="8453" width="6.85546875" style="1" customWidth="1"/>
    <col min="8454" max="8454" width="9.140625" style="1"/>
    <col min="8455" max="8456" width="6.42578125" style="1" customWidth="1"/>
    <col min="8457" max="8457" width="13.85546875" style="1" customWidth="1"/>
    <col min="8458" max="8458" width="9.140625" style="1"/>
    <col min="8459" max="8459" width="11.5703125" style="1" customWidth="1"/>
    <col min="8460" max="8704" width="9.140625" style="1"/>
    <col min="8705" max="8705" width="12.42578125" style="1" customWidth="1"/>
    <col min="8706" max="8706" width="14" style="1" customWidth="1"/>
    <col min="8707" max="8707" width="9" style="1" customWidth="1"/>
    <col min="8708" max="8708" width="9.140625" style="1"/>
    <col min="8709" max="8709" width="6.85546875" style="1" customWidth="1"/>
    <col min="8710" max="8710" width="9.140625" style="1"/>
    <col min="8711" max="8712" width="6.42578125" style="1" customWidth="1"/>
    <col min="8713" max="8713" width="13.85546875" style="1" customWidth="1"/>
    <col min="8714" max="8714" width="9.140625" style="1"/>
    <col min="8715" max="8715" width="11.5703125" style="1" customWidth="1"/>
    <col min="8716" max="8960" width="9.140625" style="1"/>
    <col min="8961" max="8961" width="12.42578125" style="1" customWidth="1"/>
    <col min="8962" max="8962" width="14" style="1" customWidth="1"/>
    <col min="8963" max="8963" width="9" style="1" customWidth="1"/>
    <col min="8964" max="8964" width="9.140625" style="1"/>
    <col min="8965" max="8965" width="6.85546875" style="1" customWidth="1"/>
    <col min="8966" max="8966" width="9.140625" style="1"/>
    <col min="8967" max="8968" width="6.42578125" style="1" customWidth="1"/>
    <col min="8969" max="8969" width="13.85546875" style="1" customWidth="1"/>
    <col min="8970" max="8970" width="9.140625" style="1"/>
    <col min="8971" max="8971" width="11.5703125" style="1" customWidth="1"/>
    <col min="8972" max="9216" width="9.140625" style="1"/>
    <col min="9217" max="9217" width="12.42578125" style="1" customWidth="1"/>
    <col min="9218" max="9218" width="14" style="1" customWidth="1"/>
    <col min="9219" max="9219" width="9" style="1" customWidth="1"/>
    <col min="9220" max="9220" width="9.140625" style="1"/>
    <col min="9221" max="9221" width="6.85546875" style="1" customWidth="1"/>
    <col min="9222" max="9222" width="9.140625" style="1"/>
    <col min="9223" max="9224" width="6.42578125" style="1" customWidth="1"/>
    <col min="9225" max="9225" width="13.85546875" style="1" customWidth="1"/>
    <col min="9226" max="9226" width="9.140625" style="1"/>
    <col min="9227" max="9227" width="11.5703125" style="1" customWidth="1"/>
    <col min="9228" max="9472" width="9.140625" style="1"/>
    <col min="9473" max="9473" width="12.42578125" style="1" customWidth="1"/>
    <col min="9474" max="9474" width="14" style="1" customWidth="1"/>
    <col min="9475" max="9475" width="9" style="1" customWidth="1"/>
    <col min="9476" max="9476" width="9.140625" style="1"/>
    <col min="9477" max="9477" width="6.85546875" style="1" customWidth="1"/>
    <col min="9478" max="9478" width="9.140625" style="1"/>
    <col min="9479" max="9480" width="6.42578125" style="1" customWidth="1"/>
    <col min="9481" max="9481" width="13.85546875" style="1" customWidth="1"/>
    <col min="9482" max="9482" width="9.140625" style="1"/>
    <col min="9483" max="9483" width="11.5703125" style="1" customWidth="1"/>
    <col min="9484" max="9728" width="9.140625" style="1"/>
    <col min="9729" max="9729" width="12.42578125" style="1" customWidth="1"/>
    <col min="9730" max="9730" width="14" style="1" customWidth="1"/>
    <col min="9731" max="9731" width="9" style="1" customWidth="1"/>
    <col min="9732" max="9732" width="9.140625" style="1"/>
    <col min="9733" max="9733" width="6.85546875" style="1" customWidth="1"/>
    <col min="9734" max="9734" width="9.140625" style="1"/>
    <col min="9735" max="9736" width="6.42578125" style="1" customWidth="1"/>
    <col min="9737" max="9737" width="13.85546875" style="1" customWidth="1"/>
    <col min="9738" max="9738" width="9.140625" style="1"/>
    <col min="9739" max="9739" width="11.5703125" style="1" customWidth="1"/>
    <col min="9740" max="9984" width="9.140625" style="1"/>
    <col min="9985" max="9985" width="12.42578125" style="1" customWidth="1"/>
    <col min="9986" max="9986" width="14" style="1" customWidth="1"/>
    <col min="9987" max="9987" width="9" style="1" customWidth="1"/>
    <col min="9988" max="9988" width="9.140625" style="1"/>
    <col min="9989" max="9989" width="6.85546875" style="1" customWidth="1"/>
    <col min="9990" max="9990" width="9.140625" style="1"/>
    <col min="9991" max="9992" width="6.42578125" style="1" customWidth="1"/>
    <col min="9993" max="9993" width="13.85546875" style="1" customWidth="1"/>
    <col min="9994" max="9994" width="9.140625" style="1"/>
    <col min="9995" max="9995" width="11.5703125" style="1" customWidth="1"/>
    <col min="9996" max="10240" width="9.140625" style="1"/>
    <col min="10241" max="10241" width="12.42578125" style="1" customWidth="1"/>
    <col min="10242" max="10242" width="14" style="1" customWidth="1"/>
    <col min="10243" max="10243" width="9" style="1" customWidth="1"/>
    <col min="10244" max="10244" width="9.140625" style="1"/>
    <col min="10245" max="10245" width="6.85546875" style="1" customWidth="1"/>
    <col min="10246" max="10246" width="9.140625" style="1"/>
    <col min="10247" max="10248" width="6.42578125" style="1" customWidth="1"/>
    <col min="10249" max="10249" width="13.85546875" style="1" customWidth="1"/>
    <col min="10250" max="10250" width="9.140625" style="1"/>
    <col min="10251" max="10251" width="11.5703125" style="1" customWidth="1"/>
    <col min="10252" max="10496" width="9.140625" style="1"/>
    <col min="10497" max="10497" width="12.42578125" style="1" customWidth="1"/>
    <col min="10498" max="10498" width="14" style="1" customWidth="1"/>
    <col min="10499" max="10499" width="9" style="1" customWidth="1"/>
    <col min="10500" max="10500" width="9.140625" style="1"/>
    <col min="10501" max="10501" width="6.85546875" style="1" customWidth="1"/>
    <col min="10502" max="10502" width="9.140625" style="1"/>
    <col min="10503" max="10504" width="6.42578125" style="1" customWidth="1"/>
    <col min="10505" max="10505" width="13.85546875" style="1" customWidth="1"/>
    <col min="10506" max="10506" width="9.140625" style="1"/>
    <col min="10507" max="10507" width="11.5703125" style="1" customWidth="1"/>
    <col min="10508" max="10752" width="9.140625" style="1"/>
    <col min="10753" max="10753" width="12.42578125" style="1" customWidth="1"/>
    <col min="10754" max="10754" width="14" style="1" customWidth="1"/>
    <col min="10755" max="10755" width="9" style="1" customWidth="1"/>
    <col min="10756" max="10756" width="9.140625" style="1"/>
    <col min="10757" max="10757" width="6.85546875" style="1" customWidth="1"/>
    <col min="10758" max="10758" width="9.140625" style="1"/>
    <col min="10759" max="10760" width="6.42578125" style="1" customWidth="1"/>
    <col min="10761" max="10761" width="13.85546875" style="1" customWidth="1"/>
    <col min="10762" max="10762" width="9.140625" style="1"/>
    <col min="10763" max="10763" width="11.5703125" style="1" customWidth="1"/>
    <col min="10764" max="11008" width="9.140625" style="1"/>
    <col min="11009" max="11009" width="12.42578125" style="1" customWidth="1"/>
    <col min="11010" max="11010" width="14" style="1" customWidth="1"/>
    <col min="11011" max="11011" width="9" style="1" customWidth="1"/>
    <col min="11012" max="11012" width="9.140625" style="1"/>
    <col min="11013" max="11013" width="6.85546875" style="1" customWidth="1"/>
    <col min="11014" max="11014" width="9.140625" style="1"/>
    <col min="11015" max="11016" width="6.42578125" style="1" customWidth="1"/>
    <col min="11017" max="11017" width="13.85546875" style="1" customWidth="1"/>
    <col min="11018" max="11018" width="9.140625" style="1"/>
    <col min="11019" max="11019" width="11.5703125" style="1" customWidth="1"/>
    <col min="11020" max="11264" width="9.140625" style="1"/>
    <col min="11265" max="11265" width="12.42578125" style="1" customWidth="1"/>
    <col min="11266" max="11266" width="14" style="1" customWidth="1"/>
    <col min="11267" max="11267" width="9" style="1" customWidth="1"/>
    <col min="11268" max="11268" width="9.140625" style="1"/>
    <col min="11269" max="11269" width="6.85546875" style="1" customWidth="1"/>
    <col min="11270" max="11270" width="9.140625" style="1"/>
    <col min="11271" max="11272" width="6.42578125" style="1" customWidth="1"/>
    <col min="11273" max="11273" width="13.85546875" style="1" customWidth="1"/>
    <col min="11274" max="11274" width="9.140625" style="1"/>
    <col min="11275" max="11275" width="11.5703125" style="1" customWidth="1"/>
    <col min="11276" max="11520" width="9.140625" style="1"/>
    <col min="11521" max="11521" width="12.42578125" style="1" customWidth="1"/>
    <col min="11522" max="11522" width="14" style="1" customWidth="1"/>
    <col min="11523" max="11523" width="9" style="1" customWidth="1"/>
    <col min="11524" max="11524" width="9.140625" style="1"/>
    <col min="11525" max="11525" width="6.85546875" style="1" customWidth="1"/>
    <col min="11526" max="11526" width="9.140625" style="1"/>
    <col min="11527" max="11528" width="6.42578125" style="1" customWidth="1"/>
    <col min="11529" max="11529" width="13.85546875" style="1" customWidth="1"/>
    <col min="11530" max="11530" width="9.140625" style="1"/>
    <col min="11531" max="11531" width="11.5703125" style="1" customWidth="1"/>
    <col min="11532" max="11776" width="9.140625" style="1"/>
    <col min="11777" max="11777" width="12.42578125" style="1" customWidth="1"/>
    <col min="11778" max="11778" width="14" style="1" customWidth="1"/>
    <col min="11779" max="11779" width="9" style="1" customWidth="1"/>
    <col min="11780" max="11780" width="9.140625" style="1"/>
    <col min="11781" max="11781" width="6.85546875" style="1" customWidth="1"/>
    <col min="11782" max="11782" width="9.140625" style="1"/>
    <col min="11783" max="11784" width="6.42578125" style="1" customWidth="1"/>
    <col min="11785" max="11785" width="13.85546875" style="1" customWidth="1"/>
    <col min="11786" max="11786" width="9.140625" style="1"/>
    <col min="11787" max="11787" width="11.5703125" style="1" customWidth="1"/>
    <col min="11788" max="12032" width="9.140625" style="1"/>
    <col min="12033" max="12033" width="12.42578125" style="1" customWidth="1"/>
    <col min="12034" max="12034" width="14" style="1" customWidth="1"/>
    <col min="12035" max="12035" width="9" style="1" customWidth="1"/>
    <col min="12036" max="12036" width="9.140625" style="1"/>
    <col min="12037" max="12037" width="6.85546875" style="1" customWidth="1"/>
    <col min="12038" max="12038" width="9.140625" style="1"/>
    <col min="12039" max="12040" width="6.42578125" style="1" customWidth="1"/>
    <col min="12041" max="12041" width="13.85546875" style="1" customWidth="1"/>
    <col min="12042" max="12042" width="9.140625" style="1"/>
    <col min="12043" max="12043" width="11.5703125" style="1" customWidth="1"/>
    <col min="12044" max="12288" width="9.140625" style="1"/>
    <col min="12289" max="12289" width="12.42578125" style="1" customWidth="1"/>
    <col min="12290" max="12290" width="14" style="1" customWidth="1"/>
    <col min="12291" max="12291" width="9" style="1" customWidth="1"/>
    <col min="12292" max="12292" width="9.140625" style="1"/>
    <col min="12293" max="12293" width="6.85546875" style="1" customWidth="1"/>
    <col min="12294" max="12294" width="9.140625" style="1"/>
    <col min="12295" max="12296" width="6.42578125" style="1" customWidth="1"/>
    <col min="12297" max="12297" width="13.85546875" style="1" customWidth="1"/>
    <col min="12298" max="12298" width="9.140625" style="1"/>
    <col min="12299" max="12299" width="11.5703125" style="1" customWidth="1"/>
    <col min="12300" max="12544" width="9.140625" style="1"/>
    <col min="12545" max="12545" width="12.42578125" style="1" customWidth="1"/>
    <col min="12546" max="12546" width="14" style="1" customWidth="1"/>
    <col min="12547" max="12547" width="9" style="1" customWidth="1"/>
    <col min="12548" max="12548" width="9.140625" style="1"/>
    <col min="12549" max="12549" width="6.85546875" style="1" customWidth="1"/>
    <col min="12550" max="12550" width="9.140625" style="1"/>
    <col min="12551" max="12552" width="6.42578125" style="1" customWidth="1"/>
    <col min="12553" max="12553" width="13.85546875" style="1" customWidth="1"/>
    <col min="12554" max="12554" width="9.140625" style="1"/>
    <col min="12555" max="12555" width="11.5703125" style="1" customWidth="1"/>
    <col min="12556" max="12800" width="9.140625" style="1"/>
    <col min="12801" max="12801" width="12.42578125" style="1" customWidth="1"/>
    <col min="12802" max="12802" width="14" style="1" customWidth="1"/>
    <col min="12803" max="12803" width="9" style="1" customWidth="1"/>
    <col min="12804" max="12804" width="9.140625" style="1"/>
    <col min="12805" max="12805" width="6.85546875" style="1" customWidth="1"/>
    <col min="12806" max="12806" width="9.140625" style="1"/>
    <col min="12807" max="12808" width="6.42578125" style="1" customWidth="1"/>
    <col min="12809" max="12809" width="13.85546875" style="1" customWidth="1"/>
    <col min="12810" max="12810" width="9.140625" style="1"/>
    <col min="12811" max="12811" width="11.5703125" style="1" customWidth="1"/>
    <col min="12812" max="13056" width="9.140625" style="1"/>
    <col min="13057" max="13057" width="12.42578125" style="1" customWidth="1"/>
    <col min="13058" max="13058" width="14" style="1" customWidth="1"/>
    <col min="13059" max="13059" width="9" style="1" customWidth="1"/>
    <col min="13060" max="13060" width="9.140625" style="1"/>
    <col min="13061" max="13061" width="6.85546875" style="1" customWidth="1"/>
    <col min="13062" max="13062" width="9.140625" style="1"/>
    <col min="13063" max="13064" width="6.42578125" style="1" customWidth="1"/>
    <col min="13065" max="13065" width="13.85546875" style="1" customWidth="1"/>
    <col min="13066" max="13066" width="9.140625" style="1"/>
    <col min="13067" max="13067" width="11.5703125" style="1" customWidth="1"/>
    <col min="13068" max="13312" width="9.140625" style="1"/>
    <col min="13313" max="13313" width="12.42578125" style="1" customWidth="1"/>
    <col min="13314" max="13314" width="14" style="1" customWidth="1"/>
    <col min="13315" max="13315" width="9" style="1" customWidth="1"/>
    <col min="13316" max="13316" width="9.140625" style="1"/>
    <col min="13317" max="13317" width="6.85546875" style="1" customWidth="1"/>
    <col min="13318" max="13318" width="9.140625" style="1"/>
    <col min="13319" max="13320" width="6.42578125" style="1" customWidth="1"/>
    <col min="13321" max="13321" width="13.85546875" style="1" customWidth="1"/>
    <col min="13322" max="13322" width="9.140625" style="1"/>
    <col min="13323" max="13323" width="11.5703125" style="1" customWidth="1"/>
    <col min="13324" max="13568" width="9.140625" style="1"/>
    <col min="13569" max="13569" width="12.42578125" style="1" customWidth="1"/>
    <col min="13570" max="13570" width="14" style="1" customWidth="1"/>
    <col min="13571" max="13571" width="9" style="1" customWidth="1"/>
    <col min="13572" max="13572" width="9.140625" style="1"/>
    <col min="13573" max="13573" width="6.85546875" style="1" customWidth="1"/>
    <col min="13574" max="13574" width="9.140625" style="1"/>
    <col min="13575" max="13576" width="6.42578125" style="1" customWidth="1"/>
    <col min="13577" max="13577" width="13.85546875" style="1" customWidth="1"/>
    <col min="13578" max="13578" width="9.140625" style="1"/>
    <col min="13579" max="13579" width="11.5703125" style="1" customWidth="1"/>
    <col min="13580" max="13824" width="9.140625" style="1"/>
    <col min="13825" max="13825" width="12.42578125" style="1" customWidth="1"/>
    <col min="13826" max="13826" width="14" style="1" customWidth="1"/>
    <col min="13827" max="13827" width="9" style="1" customWidth="1"/>
    <col min="13828" max="13828" width="9.140625" style="1"/>
    <col min="13829" max="13829" width="6.85546875" style="1" customWidth="1"/>
    <col min="13830" max="13830" width="9.140625" style="1"/>
    <col min="13831" max="13832" width="6.42578125" style="1" customWidth="1"/>
    <col min="13833" max="13833" width="13.85546875" style="1" customWidth="1"/>
    <col min="13834" max="13834" width="9.140625" style="1"/>
    <col min="13835" max="13835" width="11.5703125" style="1" customWidth="1"/>
    <col min="13836" max="14080" width="9.140625" style="1"/>
    <col min="14081" max="14081" width="12.42578125" style="1" customWidth="1"/>
    <col min="14082" max="14082" width="14" style="1" customWidth="1"/>
    <col min="14083" max="14083" width="9" style="1" customWidth="1"/>
    <col min="14084" max="14084" width="9.140625" style="1"/>
    <col min="14085" max="14085" width="6.85546875" style="1" customWidth="1"/>
    <col min="14086" max="14086" width="9.140625" style="1"/>
    <col min="14087" max="14088" width="6.42578125" style="1" customWidth="1"/>
    <col min="14089" max="14089" width="13.85546875" style="1" customWidth="1"/>
    <col min="14090" max="14090" width="9.140625" style="1"/>
    <col min="14091" max="14091" width="11.5703125" style="1" customWidth="1"/>
    <col min="14092" max="14336" width="9.140625" style="1"/>
    <col min="14337" max="14337" width="12.42578125" style="1" customWidth="1"/>
    <col min="14338" max="14338" width="14" style="1" customWidth="1"/>
    <col min="14339" max="14339" width="9" style="1" customWidth="1"/>
    <col min="14340" max="14340" width="9.140625" style="1"/>
    <col min="14341" max="14341" width="6.85546875" style="1" customWidth="1"/>
    <col min="14342" max="14342" width="9.140625" style="1"/>
    <col min="14343" max="14344" width="6.42578125" style="1" customWidth="1"/>
    <col min="14345" max="14345" width="13.85546875" style="1" customWidth="1"/>
    <col min="14346" max="14346" width="9.140625" style="1"/>
    <col min="14347" max="14347" width="11.5703125" style="1" customWidth="1"/>
    <col min="14348" max="14592" width="9.140625" style="1"/>
    <col min="14593" max="14593" width="12.42578125" style="1" customWidth="1"/>
    <col min="14594" max="14594" width="14" style="1" customWidth="1"/>
    <col min="14595" max="14595" width="9" style="1" customWidth="1"/>
    <col min="14596" max="14596" width="9.140625" style="1"/>
    <col min="14597" max="14597" width="6.85546875" style="1" customWidth="1"/>
    <col min="14598" max="14598" width="9.140625" style="1"/>
    <col min="14599" max="14600" width="6.42578125" style="1" customWidth="1"/>
    <col min="14601" max="14601" width="13.85546875" style="1" customWidth="1"/>
    <col min="14602" max="14602" width="9.140625" style="1"/>
    <col min="14603" max="14603" width="11.5703125" style="1" customWidth="1"/>
    <col min="14604" max="14848" width="9.140625" style="1"/>
    <col min="14849" max="14849" width="12.42578125" style="1" customWidth="1"/>
    <col min="14850" max="14850" width="14" style="1" customWidth="1"/>
    <col min="14851" max="14851" width="9" style="1" customWidth="1"/>
    <col min="14852" max="14852" width="9.140625" style="1"/>
    <col min="14853" max="14853" width="6.85546875" style="1" customWidth="1"/>
    <col min="14854" max="14854" width="9.140625" style="1"/>
    <col min="14855" max="14856" width="6.42578125" style="1" customWidth="1"/>
    <col min="14857" max="14857" width="13.85546875" style="1" customWidth="1"/>
    <col min="14858" max="14858" width="9.140625" style="1"/>
    <col min="14859" max="14859" width="11.5703125" style="1" customWidth="1"/>
    <col min="14860" max="15104" width="9.140625" style="1"/>
    <col min="15105" max="15105" width="12.42578125" style="1" customWidth="1"/>
    <col min="15106" max="15106" width="14" style="1" customWidth="1"/>
    <col min="15107" max="15107" width="9" style="1" customWidth="1"/>
    <col min="15108" max="15108" width="9.140625" style="1"/>
    <col min="15109" max="15109" width="6.85546875" style="1" customWidth="1"/>
    <col min="15110" max="15110" width="9.140625" style="1"/>
    <col min="15111" max="15112" width="6.42578125" style="1" customWidth="1"/>
    <col min="15113" max="15113" width="13.85546875" style="1" customWidth="1"/>
    <col min="15114" max="15114" width="9.140625" style="1"/>
    <col min="15115" max="15115" width="11.5703125" style="1" customWidth="1"/>
    <col min="15116" max="15360" width="9.140625" style="1"/>
    <col min="15361" max="15361" width="12.42578125" style="1" customWidth="1"/>
    <col min="15362" max="15362" width="14" style="1" customWidth="1"/>
    <col min="15363" max="15363" width="9" style="1" customWidth="1"/>
    <col min="15364" max="15364" width="9.140625" style="1"/>
    <col min="15365" max="15365" width="6.85546875" style="1" customWidth="1"/>
    <col min="15366" max="15366" width="9.140625" style="1"/>
    <col min="15367" max="15368" width="6.42578125" style="1" customWidth="1"/>
    <col min="15369" max="15369" width="13.85546875" style="1" customWidth="1"/>
    <col min="15370" max="15370" width="9.140625" style="1"/>
    <col min="15371" max="15371" width="11.5703125" style="1" customWidth="1"/>
    <col min="15372" max="15616" width="9.140625" style="1"/>
    <col min="15617" max="15617" width="12.42578125" style="1" customWidth="1"/>
    <col min="15618" max="15618" width="14" style="1" customWidth="1"/>
    <col min="15619" max="15619" width="9" style="1" customWidth="1"/>
    <col min="15620" max="15620" width="9.140625" style="1"/>
    <col min="15621" max="15621" width="6.85546875" style="1" customWidth="1"/>
    <col min="15622" max="15622" width="9.140625" style="1"/>
    <col min="15623" max="15624" width="6.42578125" style="1" customWidth="1"/>
    <col min="15625" max="15625" width="13.85546875" style="1" customWidth="1"/>
    <col min="15626" max="15626" width="9.140625" style="1"/>
    <col min="15627" max="15627" width="11.5703125" style="1" customWidth="1"/>
    <col min="15628" max="15872" width="9.140625" style="1"/>
    <col min="15873" max="15873" width="12.42578125" style="1" customWidth="1"/>
    <col min="15874" max="15874" width="14" style="1" customWidth="1"/>
    <col min="15875" max="15875" width="9" style="1" customWidth="1"/>
    <col min="15876" max="15876" width="9.140625" style="1"/>
    <col min="15877" max="15877" width="6.85546875" style="1" customWidth="1"/>
    <col min="15878" max="15878" width="9.140625" style="1"/>
    <col min="15879" max="15880" width="6.42578125" style="1" customWidth="1"/>
    <col min="15881" max="15881" width="13.85546875" style="1" customWidth="1"/>
    <col min="15882" max="15882" width="9.140625" style="1"/>
    <col min="15883" max="15883" width="11.5703125" style="1" customWidth="1"/>
    <col min="15884" max="16128" width="9.140625" style="1"/>
    <col min="16129" max="16129" width="12.42578125" style="1" customWidth="1"/>
    <col min="16130" max="16130" width="14" style="1" customWidth="1"/>
    <col min="16131" max="16131" width="9" style="1" customWidth="1"/>
    <col min="16132" max="16132" width="9.140625" style="1"/>
    <col min="16133" max="16133" width="6.85546875" style="1" customWidth="1"/>
    <col min="16134" max="16134" width="9.140625" style="1"/>
    <col min="16135" max="16136" width="6.42578125" style="1" customWidth="1"/>
    <col min="16137" max="16137" width="13.85546875" style="1" customWidth="1"/>
    <col min="16138" max="16138" width="9.140625" style="1"/>
    <col min="16139" max="16139" width="11.5703125" style="1" customWidth="1"/>
    <col min="16140" max="16384" width="9.140625" style="1"/>
  </cols>
  <sheetData>
    <row r="1" spans="1:11">
      <c r="A1" s="3" t="s">
        <v>36</v>
      </c>
      <c r="B1" s="49" t="str">
        <f>'1. stran'!B6</f>
        <v>OBČINA GORNJA RADGONA</v>
      </c>
      <c r="C1" s="19"/>
      <c r="D1" s="19"/>
      <c r="E1" s="19"/>
      <c r="F1" s="19"/>
      <c r="G1" s="19"/>
      <c r="H1" s="19"/>
      <c r="I1" s="50"/>
    </row>
    <row r="2" spans="1:11">
      <c r="A2" s="6"/>
      <c r="B2" s="24" t="str">
        <f>'1. stran'!B7</f>
        <v>Partizanska cesta 13</v>
      </c>
      <c r="I2" s="51"/>
    </row>
    <row r="3" spans="1:11">
      <c r="A3" s="9"/>
      <c r="B3" s="52" t="str">
        <f>'1. stran'!B8</f>
        <v>9520 Gornja Radgona</v>
      </c>
      <c r="C3" s="17"/>
      <c r="D3" s="17"/>
      <c r="E3" s="17"/>
      <c r="F3" s="17"/>
      <c r="G3" s="17"/>
      <c r="H3" s="17"/>
      <c r="I3" s="53"/>
    </row>
    <row r="4" spans="1:11">
      <c r="B4" s="24"/>
    </row>
    <row r="5" spans="1:11">
      <c r="A5" s="15" t="s">
        <v>4</v>
      </c>
      <c r="B5" s="29" t="s">
        <v>2283</v>
      </c>
      <c r="C5" s="27"/>
      <c r="D5" s="27"/>
      <c r="E5" s="27"/>
      <c r="F5" s="27"/>
      <c r="G5" s="27"/>
      <c r="H5" s="27"/>
      <c r="I5" s="55"/>
    </row>
    <row r="6" spans="1:11">
      <c r="B6" s="24"/>
    </row>
    <row r="7" spans="1:11">
      <c r="A7" s="15" t="s">
        <v>5</v>
      </c>
      <c r="B7" s="29" t="str">
        <f>'1. stran'!B14:E14</f>
        <v>NOVOGRADNJA, REKONSTRUKCIJA</v>
      </c>
      <c r="C7" s="27"/>
      <c r="D7" s="27"/>
      <c r="E7" s="27"/>
      <c r="F7" s="27"/>
      <c r="G7" s="27"/>
      <c r="H7" s="27"/>
      <c r="I7" s="55"/>
    </row>
    <row r="8" spans="1:11" ht="15" customHeight="1"/>
    <row r="9" spans="1:11" ht="11.25" customHeight="1"/>
    <row r="10" spans="1:11" ht="20.25">
      <c r="B10" s="56" t="s">
        <v>37</v>
      </c>
      <c r="C10" s="57"/>
      <c r="D10" s="57"/>
      <c r="E10" s="57"/>
      <c r="F10" s="57"/>
      <c r="G10" s="57"/>
      <c r="H10" s="57"/>
      <c r="I10" s="58"/>
    </row>
    <row r="12" spans="1:11">
      <c r="B12" s="471" t="s">
        <v>2275</v>
      </c>
      <c r="C12" s="472"/>
      <c r="D12" s="472"/>
      <c r="E12" s="472"/>
      <c r="F12" s="472"/>
      <c r="G12" s="472"/>
      <c r="H12" s="472"/>
      <c r="I12" s="473"/>
    </row>
    <row r="13" spans="1:11" s="502" customFormat="1">
      <c r="B13" s="460"/>
      <c r="C13" s="460"/>
      <c r="D13" s="460"/>
      <c r="E13" s="460"/>
      <c r="F13" s="460"/>
      <c r="G13" s="460"/>
      <c r="H13" s="460"/>
      <c r="I13" s="461"/>
    </row>
    <row r="14" spans="1:11">
      <c r="B14" s="459" t="s">
        <v>2291</v>
      </c>
      <c r="C14" s="61"/>
      <c r="D14" s="61"/>
      <c r="E14" s="61"/>
      <c r="F14" s="61"/>
      <c r="G14" s="61"/>
      <c r="H14" s="61"/>
      <c r="I14" s="62"/>
    </row>
    <row r="16" spans="1:11">
      <c r="A16" s="59" t="s">
        <v>41</v>
      </c>
      <c r="B16" s="492" t="s">
        <v>2286</v>
      </c>
      <c r="C16" s="493"/>
      <c r="D16" s="493"/>
      <c r="E16" s="493"/>
      <c r="F16" s="493"/>
      <c r="G16" s="493"/>
      <c r="H16" s="493"/>
      <c r="I16" s="520">
        <f>'A|Rušitvena d.'!F70+'A|Rušitvena d.'!F76+'A|Zidarska d.'!F21+'A|Fasada'!F12+'A|Fasada'!F14+'A|Fasada'!F16+'A|Fasada'!F26+'A|Fasada'!F36+'A|Fasada'!F44</f>
        <v>0</v>
      </c>
      <c r="K16" s="639"/>
    </row>
    <row r="17" spans="1:11" ht="4.5" customHeight="1">
      <c r="A17" s="59"/>
      <c r="B17" s="24"/>
    </row>
    <row r="18" spans="1:11">
      <c r="A18" s="59" t="s">
        <v>51</v>
      </c>
      <c r="B18" s="494" t="s">
        <v>2287</v>
      </c>
      <c r="C18" s="495"/>
      <c r="D18" s="495"/>
      <c r="E18" s="495"/>
      <c r="F18" s="495"/>
      <c r="G18" s="495"/>
      <c r="H18" s="495"/>
      <c r="I18" s="497">
        <f>'A|Rušitvena d.'!F58+'A|Zemeljska d.'!F16+'A|Zemeljska d.'!F18+'A|Zemeljska d.'!F20+'A|Zemeljska d.'!F22+'A|Zemeljska d.'!F24+'A|Zemeljska d.'!F26+'A|Zemeljska d.'!F28+'A|Zemeljska d.'!F30+'A|Zemeljska d.'!F32+'A|Zemeljska d.'!F34+'A|Zemeljska d.'!F36+'A|Betonska d.'!F16+'A|Betonska d.'!F19+'A|Betonska d.'!F51*0.6+'A|Zidarska d.'!F19+'A|Zidarska d.'!F23+'A|Zidarska d.'!F27+'A|Zidarska d.'!F31+'A|Zidarska d.'!F33+'A|Zidarska d.'!F35+'A|Zidarska d.'!F37+'A|Zidarska d.'!F39+'A|Zidarska d.'!F41+'B|Estrih'!F13+'B|Estrih'!F14+'B|Estrih'!F15+'B|Estrih'!F17*0.5+'B|Estrih'!F20*0.5+'B|Tlakarska d.'!F13*0.5+'B|Tlakarska d.'!F15+'B|Tlakarska d.'!F17*0.5+'B|Tlakarska d.'!F19*0.75+'B|Tlakarska d.'!F25*0.85+'B|Keramičarska d.'!F16*0.75</f>
        <v>0</v>
      </c>
      <c r="K18" s="638"/>
    </row>
    <row r="19" spans="1:11" ht="5.25" customHeight="1">
      <c r="A19" s="59"/>
      <c r="B19" s="24"/>
    </row>
    <row r="20" spans="1:11" ht="33" customHeight="1">
      <c r="A20" s="496" t="s">
        <v>2288</v>
      </c>
      <c r="B20" s="732" t="s">
        <v>2292</v>
      </c>
      <c r="C20" s="733"/>
      <c r="D20" s="733"/>
      <c r="E20" s="733"/>
      <c r="F20" s="733"/>
      <c r="G20" s="498"/>
      <c r="H20" s="498"/>
      <c r="I20" s="499">
        <f>'A|Rušitvena d.'!F52+'A|Rušitvena d.'!F54+'A|Rušitvena d.'!F56+'A|Rušitvena d.'!F78+'A|Zidarska d.'!F57+'A|Zidarska d.'!F59+'B|Krovsko kleparska d.'!F25+'B|Krovsko kleparska d.'!F27+'B|Krovsko kleparska d.'!F29+'B|Krovsko kleparska d.'!F31+'B|Krovsko kleparska d.'!F33+'B|Krovsko kleparska d.'!F47</f>
        <v>0</v>
      </c>
      <c r="J20" s="640"/>
    </row>
    <row r="21" spans="1:11" ht="5.25" customHeight="1">
      <c r="A21" s="75"/>
      <c r="J21" s="638"/>
    </row>
    <row r="22" spans="1:11">
      <c r="A22" s="59" t="s">
        <v>2289</v>
      </c>
      <c r="B22" s="500" t="s">
        <v>2290</v>
      </c>
      <c r="C22" s="501"/>
      <c r="D22" s="501"/>
      <c r="E22" s="501"/>
      <c r="F22" s="501"/>
      <c r="G22" s="501"/>
      <c r="H22" s="501"/>
      <c r="I22" s="568">
        <f>'A|Rušitvena d.'!F66+'A|Rušitvena d.'!F68+'B|Stavbno pohi.'!F24+'B|Stavbno pohi.'!F29+'B|Stavbno pohi.'!F34+'B|Stavbno pohi.'!F39+'B|Stavbno pohi.'!F44+'B|Stavbno pohi.'!F54+'B|Stavbno pohi.'!F59+'B|Stavbno pohi.'!F64+'B|Stavbno pohi.'!F69+'B|Stavbno pohi.'!F74+'B|Stavbno pohi.'!F79+'B|Stavbno pohi.'!F84+'B|Stavbno pohi.'!F89+'B|Stavbno pohi.'!F94+'B|Stavbno pohi.'!F99+'B|Stavbno pohi.'!F104+'B|Stavbno pohi.'!F113+'B|Stavbno pohi.'!F118+'B|Stavbno pohi.'!F123+'B|Stavbno pohi.'!F128</f>
        <v>0</v>
      </c>
      <c r="J22" s="638"/>
      <c r="K22" s="632"/>
    </row>
    <row r="23" spans="1:11" ht="5.25" customHeight="1">
      <c r="A23" s="59"/>
      <c r="B23" s="24"/>
    </row>
    <row r="24" spans="1:11" s="24" customFormat="1" ht="35.25" customHeight="1">
      <c r="A24" s="587" t="s">
        <v>2295</v>
      </c>
      <c r="B24" s="734" t="s">
        <v>2296</v>
      </c>
      <c r="C24" s="735"/>
      <c r="D24" s="735"/>
      <c r="E24" s="735"/>
      <c r="F24" s="735"/>
      <c r="G24" s="735"/>
      <c r="H24" s="735"/>
      <c r="I24" s="588">
        <f>'S 05.2 - Prezračevanje SP'!F11+'S 05.2 - Prezračevanje SP'!F62+'S 05.2 - Prezračevanje SP'!F65+'S 05.2 - Prezračevanje SP'!F74+'S 05.2 - Prezračevanje SP'!F75+'S 05.2 - Prezračevanje SP'!F76+'S 05.2 - Prezračevanje SP'!F77+'S 05.2 - Prezračevanje SP'!F78+'S 05.2 - Prezračevanje SP'!F79+'S 05.2 - Prezračevanje SP'!F80+'S 05.2 - Prezračevanje SP'!F81+'S 05.2 - Prezračevanje SP'!F82+'S 05.2 - Prezračevanje SP'!F83+'S 05.2 - Prezračevanje SP'!F84+'S 05.2 - Prezračevanje SP'!F85+'S 05.2 - Prezračevanje SP'!F86+'S 05.2 - Prezračevanje SP'!F89+'S 05.2 - Prezračevanje SP'!F92+'S 05.2 - Prezračevanje SP'!F95+'S 05.2 - Prezračevanje SP'!F96+'S 05.2 - Prezračevanje SP'!F97+'S 05.2 - Prezračevanje SP'!F98+'S 05.2 - Prezračevanje SP'!F99+'S 05.2 - Prezračevanje SP'!F101+'S 05.2 - Prezračevanje SP'!F102+'S 05.2 - Prezračevanje SP'!F103+'S 05.2 - Prezračevanje SP'!F105+'S 05.2 - Prezračevanje SP'!F108+'S 05.2 - Prezračevanje SP'!F109+'S 05.2 - Prezračevanje SP'!F110+'S 05.2 - Prezračevanje SP'!F111+'S 05.2 - Prezračevanje SP'!F112+'S 05.2 - Prezračevanje SP'!F113+'S 05.2 - Prezračevanje SP'!F114+'S 05.2 - Prezračevanje SP'!F115+'S 05.2 - Prezračevanje SP'!F116+'S 05.2 - Prezračevanje SP'!F117+'S 05.2 - Prezračevanje SP'!F118+'S 05.2 - Prezračevanje SP'!F119+'S 05.2 - Prezračevanje SP'!F122+'S 05.2 - Prezračevanje SP'!F123+'S 05.2 - Prezračevanje SP'!F124+'S 05.2 - Prezračevanje SP'!F125+'S 05.2 - Prezračevanje SP'!F126+'S 05.2 - Prezračevanje SP'!F127+'S 05.2 - Prezračevanje SP'!F128+'S 05.2 - Prezračevanje SP'!F129+'S 05.2 - Prezračevanje SP'!F130+'S 05.2 - Prezračevanje SP'!F131+'S 05.2 - Prezračevanje SP'!F132+'S 05.2 - Prezračevanje SP'!F133+'S 05.2 - Prezračevanje SP'!F134+'S 05.2 - Prezračevanje SP'!F135+'S 05.2 - Prezračevanje SP'!F136+'S 05.2 - Prezračevanje SP'!F137+'S 05.2 - Prezračevanje SP'!F138+'S 05.2 - Prezračevanje SP'!F139+'S 05.2 - Prezračevanje SP'!F140+'S 05.2 - Prezračevanje SP'!F141+'S 05.2 - Prezračevanje SP'!F142+'S 05.2 - Prezračevanje SP'!F143+'S 05.2 - Prezračevanje SP'!F144+'S 05.2 - Prezračevanje SP'!F145+'S 05.2 - Prezračevanje SP'!F146+'S 05.2 - Prezračevanje SP'!F147+'S 05.2 - Prezračevanje SP'!F148+'S 05.2 - Prezračevanje SP'!F149+'S 05.2 - Prezračevanje SP'!F152+'S 05.2 - Prezračevanje SP'!F153+'S 05.2 - Prezračevanje SP'!F154+'S 05.2 - Prezračevanje SP'!F155+'S 05.2 - Prezračevanje SP'!F156+'S 05.2 - Prezračevanje SP'!F157+'S 05.2 - Prezračevanje SP'!F158+'S 05.2 - Prezračevanje SP'!F159+'S 05.2 - Prezračevanje SP'!F160+'S 05.2 - Prezračevanje SP'!F161+'S 05.2 - Prezračevanje SP'!F163+'S 05.2 - Prezračevanje SP'!F166+'S 05.2 - Prezračevanje SP'!F168+'S 05.2 - Prezračevanje SP'!F171+'S 05.2 - Prezračevanje SP'!F174+'S 05.2 - Prezračevanje SP'!F177+'S 05.2 - Prezračevanje SP'!F180+'S 05.2 - Prezračevanje SP'!F183+'S 05.2 - Prezračevanje SP'!F186+'S 05.2 - Prezračevanje SP'!F189+'S 05.2 - Prezračevanje SP'!F192</f>
        <v>0</v>
      </c>
      <c r="K24" s="64"/>
    </row>
    <row r="25" spans="1:11" s="24" customFormat="1" ht="5.25" customHeight="1">
      <c r="A25" s="456"/>
      <c r="B25" s="65"/>
      <c r="C25" s="65"/>
      <c r="D25" s="65"/>
      <c r="E25" s="65"/>
      <c r="F25" s="65"/>
      <c r="G25" s="65"/>
      <c r="H25" s="65"/>
      <c r="I25" s="73"/>
    </row>
    <row r="26" spans="1:11" s="24" customFormat="1">
      <c r="A26" s="569" t="s">
        <v>2293</v>
      </c>
      <c r="B26" s="570" t="s">
        <v>2294</v>
      </c>
      <c r="C26" s="571"/>
      <c r="D26" s="571"/>
      <c r="E26" s="571"/>
      <c r="F26" s="571"/>
      <c r="G26" s="571"/>
      <c r="H26" s="571"/>
      <c r="I26" s="586">
        <f>'E3- EL. INŠTALACIJE- SANACIJA'!F21+'E3- EL. INŠTALACIJE- SANACIJA'!F30+'E3- EL. INŠTALACIJE- SANACIJA'!F45+'E3- EL. INŠTALACIJE- SANACIJA'!F79+'E3- EL. INŠTALACIJE- SANACIJA'!F88+'E3- EL. INŠTALACIJE- SANACIJA'!F125+'E3- EL. INŠTALACIJE- SANACIJA'!F128+'E3- EL. INŠTALACIJE- SANACIJA'!F131+'E3- EL. INŠTALACIJE- SANACIJA'!F137+'E3- EL. INŠTALACIJE- SANACIJA'!F140+'E3- EL. INŠTALACIJE- SANACIJA'!F143+'E3- EL. INŠTALACIJE- SANACIJA'!F146+'E3- EL. INŠTALACIJE- SANACIJA'!F151+'E3- EL. INŠTALACIJE- SANACIJA'!F154+'E3- EL. INŠTALACIJE- SANACIJA'!F157+'E3- EL. INŠTALACIJE- SANACIJA'!F160+'E3- EL. INŠTALACIJE- SANACIJA'!F163+'E3- EL. INŠTALACIJE- SANACIJA'!F166+'E3- EL. INŠTALACIJE- SANACIJA'!F172+'E3- EL. INŠTALACIJE- SANACIJA'!F175+'E3- EL. INŠTALACIJE- SANACIJA'!F178+'E3- EL. INŠTALACIJE- SANACIJA'!F181+'E3- EL. INŠTALACIJE- SANACIJA'!F184+'E3- EL. INŠTALACIJE- SANACIJA'!F187+'E3- EL. INŠTALACIJE- SANACIJA'!F190</f>
        <v>0</v>
      </c>
    </row>
    <row r="27" spans="1:11" ht="5.25" customHeight="1">
      <c r="A27" s="59"/>
      <c r="B27" s="24"/>
    </row>
    <row r="28" spans="1:11" s="24" customFormat="1">
      <c r="A28" s="569" t="s">
        <v>2371</v>
      </c>
      <c r="B28" s="601" t="s">
        <v>2372</v>
      </c>
      <c r="C28" s="602"/>
      <c r="D28" s="602"/>
      <c r="E28" s="602"/>
      <c r="F28" s="602"/>
      <c r="G28" s="602"/>
      <c r="H28" s="602"/>
      <c r="I28" s="603">
        <f>'S 04.2 - Ogrevanje SP'!F17+'S 04.2 - Ogrevanje SP'!F27+'S 04.2 - Ogrevanje SP'!F28+'S 04.2 - Ogrevanje SP'!F45+'S 04.2 - Ogrevanje SP'!F46+'S 04.2 - Ogrevanje SP'!F70+'S 04.2 - Ogrevanje SP'!F100+'S 04.2 - Ogrevanje SP'!F109+'S 04.2 - Ogrevanje SP'!F114+'S 04.2 - Ogrevanje SP'!F119+'S 04.2 - Ogrevanje SP'!F123+'S 04.2 - Ogrevanje SP'!F127+'S 04.2 - Ogrevanje SP'!F133</f>
        <v>0</v>
      </c>
    </row>
    <row r="29" spans="1:11" ht="12" customHeight="1" thickBot="1">
      <c r="A29" s="59"/>
      <c r="B29" s="24"/>
    </row>
    <row r="30" spans="1:11" s="24" customFormat="1" ht="17.25" thickBot="1">
      <c r="A30" s="456"/>
      <c r="B30" s="614" t="s">
        <v>2373</v>
      </c>
      <c r="C30" s="615"/>
      <c r="D30" s="615"/>
      <c r="E30" s="615"/>
      <c r="F30" s="615"/>
      <c r="G30" s="615"/>
      <c r="H30" s="615"/>
      <c r="I30" s="616">
        <f>SUM(I16+I18+I20+I22+I24+I26+I28)</f>
        <v>0</v>
      </c>
    </row>
    <row r="31" spans="1:11" ht="17.25" thickBot="1">
      <c r="A31" s="75"/>
    </row>
    <row r="32" spans="1:11" s="24" customFormat="1" ht="17.25" thickBot="1">
      <c r="A32" s="456"/>
      <c r="B32" s="614" t="s">
        <v>2374</v>
      </c>
      <c r="C32" s="615"/>
      <c r="D32" s="615"/>
      <c r="E32" s="615"/>
      <c r="F32" s="615"/>
      <c r="G32" s="615"/>
      <c r="H32" s="615"/>
      <c r="I32" s="616">
        <f>'A|Rušitvena d.'!H100+'A|Betonska d.'!I56+'A|Opaž-tesarska d.'!F34+'A|Zidarska d.'!H73+'B|Krovsko kleparska d.'!H61+'B|Ključavničarska d.'!F20+'B|Mizarska d.'!F71+'B|Stavbno pohi.'!H265+'B|Estrih'!I22+'B|Tlakarska d.'!I35+'B|Keramičarska d.'!I20+'B|Slikopleskarska d.'!F23+'B|Montažerska d. '!F29+'B|Dvigalo'!F9+'E3- EL. INŠTALACIJE- SANACIJA'!H252+'S 03.2 - Vodovod SP'!F105+'S 04.2 - Ogrevanje SP'!H138+'S 06 - Gasilniki SP'!F17</f>
        <v>0</v>
      </c>
    </row>
    <row r="33" spans="1:9" ht="17.25" thickBot="1">
      <c r="A33" s="75"/>
    </row>
    <row r="34" spans="1:9" s="65" customFormat="1" ht="20.100000000000001" customHeight="1">
      <c r="B34" s="66" t="s">
        <v>2273</v>
      </c>
      <c r="C34" s="67"/>
      <c r="D34" s="67"/>
      <c r="E34" s="67"/>
      <c r="F34" s="67"/>
      <c r="G34" s="67"/>
      <c r="H34" s="67"/>
      <c r="I34" s="68">
        <f>I30+I32</f>
        <v>0</v>
      </c>
    </row>
    <row r="35" spans="1:9" s="24" customFormat="1" ht="18" customHeight="1">
      <c r="B35" s="69" t="s">
        <v>2274</v>
      </c>
      <c r="I35" s="70">
        <f>I34*0.05</f>
        <v>0</v>
      </c>
    </row>
    <row r="36" spans="1:9" s="65" customFormat="1" ht="17.25" customHeight="1" thickBot="1">
      <c r="B36" s="71" t="s">
        <v>39</v>
      </c>
      <c r="C36" s="72"/>
      <c r="D36" s="72"/>
      <c r="E36" s="72"/>
      <c r="F36" s="72"/>
      <c r="G36" s="72"/>
      <c r="H36" s="72"/>
      <c r="I36" s="464">
        <f>(I34+I35)*0.22</f>
        <v>0</v>
      </c>
    </row>
    <row r="37" spans="1:9" s="65" customFormat="1" ht="17.25" customHeight="1" thickBot="1">
      <c r="B37" s="24"/>
      <c r="I37" s="73"/>
    </row>
    <row r="38" spans="1:9" s="65" customFormat="1" ht="25.5" customHeight="1" thickBot="1">
      <c r="B38" s="465" t="s">
        <v>64</v>
      </c>
      <c r="C38" s="466"/>
      <c r="D38" s="466"/>
      <c r="E38" s="466"/>
      <c r="F38" s="466"/>
      <c r="G38" s="466"/>
      <c r="H38" s="466"/>
      <c r="I38" s="467">
        <f>SUM(I34:I37)</f>
        <v>0</v>
      </c>
    </row>
    <row r="40" spans="1:9">
      <c r="A40" s="75"/>
    </row>
  </sheetData>
  <sheetProtection algorithmName="SHA-512" hashValue="a3XIUBTLO3cunnWdOzyY/5DVcu+9kpC/T6y5WTyV1uy5ZVgg02bY6T2hzH0vX1/b16X710K+7ACPG/PVWrHmNQ==" saltValue="4VNawNgLQ9rTcRkbE5nuKA==" spinCount="100000" sheet="1" selectLockedCells="1" selectUnlockedCells="1"/>
  <mergeCells count="2">
    <mergeCell ref="B20:F20"/>
    <mergeCell ref="B24:H24"/>
  </mergeCells>
  <pageMargins left="0.78740157480314965" right="0.59055118110236227" top="0.63" bottom="0.55118110236220474" header="0.51181102362204722" footer="0.51181102362204722"/>
  <pageSetup paperSize="9" scale="97" firstPageNumber="0"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0614E-59E4-42CD-9C64-DBC2C7FF6F15}">
  <sheetPr>
    <tabColor rgb="FF00B0F0"/>
  </sheetPr>
  <dimension ref="A2:F130"/>
  <sheetViews>
    <sheetView view="pageBreakPreview" zoomScaleNormal="100" zoomScaleSheetLayoutView="100" workbookViewId="0">
      <selection activeCell="B11" sqref="B11"/>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372" customWidth="1"/>
    <col min="7"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384" width="9.140625" style="373"/>
  </cols>
  <sheetData>
    <row r="2" spans="1:6">
      <c r="A2" s="371" t="s">
        <v>2262</v>
      </c>
      <c r="B2" s="829" t="s">
        <v>2263</v>
      </c>
      <c r="C2" s="830"/>
      <c r="D2" s="830"/>
    </row>
    <row r="3" spans="1:6">
      <c r="B3" s="374"/>
    </row>
    <row r="4" spans="1:6">
      <c r="A4" s="377" t="s">
        <v>1317</v>
      </c>
      <c r="B4" s="378" t="s">
        <v>1318</v>
      </c>
      <c r="C4" s="379" t="s">
        <v>1319</v>
      </c>
      <c r="D4" s="407" t="s">
        <v>1320</v>
      </c>
      <c r="E4" s="381" t="s">
        <v>1321</v>
      </c>
      <c r="F4" s="382" t="s">
        <v>1322</v>
      </c>
    </row>
    <row r="5" spans="1:6">
      <c r="A5" s="383"/>
      <c r="B5" s="384"/>
      <c r="E5" s="385"/>
      <c r="F5" s="386"/>
    </row>
    <row r="6" spans="1:6">
      <c r="A6" s="383"/>
      <c r="B6" s="387" t="s">
        <v>1625</v>
      </c>
      <c r="E6" s="385"/>
      <c r="F6" s="386"/>
    </row>
    <row r="7" spans="1:6" ht="60" customHeight="1">
      <c r="A7" s="383"/>
      <c r="B7" s="410" t="s">
        <v>1684</v>
      </c>
      <c r="E7" s="890"/>
      <c r="F7" s="386"/>
    </row>
    <row r="8" spans="1:6" ht="48" customHeight="1">
      <c r="A8" s="383"/>
      <c r="B8" s="410" t="s">
        <v>1685</v>
      </c>
      <c r="E8" s="890"/>
      <c r="F8" s="386"/>
    </row>
    <row r="9" spans="1:6" ht="60">
      <c r="A9" s="383"/>
      <c r="B9" s="410" t="s">
        <v>1803</v>
      </c>
      <c r="E9" s="883"/>
      <c r="F9" s="676"/>
    </row>
    <row r="10" spans="1:6">
      <c r="A10" s="389"/>
      <c r="B10" s="390"/>
      <c r="D10" s="443"/>
      <c r="E10" s="883"/>
      <c r="F10" s="675"/>
    </row>
    <row r="11" spans="1:6" ht="75">
      <c r="A11" s="389">
        <v>1</v>
      </c>
      <c r="B11" s="390" t="s">
        <v>2024</v>
      </c>
      <c r="C11" s="375" t="s">
        <v>135</v>
      </c>
      <c r="D11" s="443">
        <v>1</v>
      </c>
      <c r="E11" s="883">
        <v>0</v>
      </c>
      <c r="F11" s="675">
        <f>D11*E11</f>
        <v>0</v>
      </c>
    </row>
    <row r="12" spans="1:6" ht="165">
      <c r="A12" s="389"/>
      <c r="B12" s="390" t="s">
        <v>2025</v>
      </c>
      <c r="D12" s="443"/>
      <c r="E12" s="883"/>
      <c r="F12" s="675"/>
    </row>
    <row r="13" spans="1:6" ht="75">
      <c r="A13" s="389"/>
      <c r="B13" s="390" t="s">
        <v>2026</v>
      </c>
      <c r="D13" s="443"/>
      <c r="E13" s="883"/>
      <c r="F13" s="675"/>
    </row>
    <row r="14" spans="1:6" ht="30">
      <c r="A14" s="389"/>
      <c r="B14" s="390" t="s">
        <v>2027</v>
      </c>
      <c r="D14" s="443"/>
      <c r="E14" s="883"/>
      <c r="F14" s="675"/>
    </row>
    <row r="15" spans="1:6" ht="30">
      <c r="A15" s="389"/>
      <c r="B15" s="390" t="s">
        <v>2028</v>
      </c>
      <c r="D15" s="443"/>
      <c r="E15" s="883"/>
      <c r="F15" s="675"/>
    </row>
    <row r="16" spans="1:6" ht="30">
      <c r="A16" s="389"/>
      <c r="B16" s="390" t="s">
        <v>2029</v>
      </c>
      <c r="D16" s="443"/>
      <c r="E16" s="883"/>
      <c r="F16" s="675"/>
    </row>
    <row r="17" spans="1:6">
      <c r="A17" s="389"/>
      <c r="B17" s="390" t="s">
        <v>2030</v>
      </c>
      <c r="D17" s="443"/>
      <c r="E17" s="883"/>
      <c r="F17" s="675"/>
    </row>
    <row r="18" spans="1:6" ht="45">
      <c r="A18" s="389"/>
      <c r="B18" s="390" t="s">
        <v>2031</v>
      </c>
      <c r="D18" s="443"/>
      <c r="E18" s="883"/>
      <c r="F18" s="675"/>
    </row>
    <row r="19" spans="1:6" ht="60">
      <c r="A19" s="389"/>
      <c r="B19" s="390" t="s">
        <v>2032</v>
      </c>
      <c r="D19" s="443"/>
      <c r="E19" s="883"/>
      <c r="F19" s="675"/>
    </row>
    <row r="20" spans="1:6">
      <c r="A20" s="389"/>
      <c r="B20" s="390" t="s">
        <v>2033</v>
      </c>
      <c r="D20" s="443"/>
      <c r="E20" s="883"/>
      <c r="F20" s="675"/>
    </row>
    <row r="21" spans="1:6" ht="75">
      <c r="A21" s="389"/>
      <c r="B21" s="390" t="s">
        <v>2034</v>
      </c>
      <c r="D21" s="443"/>
      <c r="E21" s="883"/>
      <c r="F21" s="675"/>
    </row>
    <row r="22" spans="1:6">
      <c r="A22" s="389"/>
      <c r="B22" s="390" t="s">
        <v>2035</v>
      </c>
      <c r="D22" s="443"/>
      <c r="E22" s="883"/>
      <c r="F22" s="675"/>
    </row>
    <row r="23" spans="1:6" ht="30">
      <c r="A23" s="389"/>
      <c r="B23" s="390" t="s">
        <v>2036</v>
      </c>
      <c r="D23" s="443"/>
      <c r="E23" s="883"/>
      <c r="F23" s="675"/>
    </row>
    <row r="24" spans="1:6">
      <c r="A24" s="389"/>
      <c r="B24" s="390" t="s">
        <v>2037</v>
      </c>
      <c r="D24" s="443"/>
      <c r="E24" s="883"/>
      <c r="F24" s="675"/>
    </row>
    <row r="25" spans="1:6" ht="106.5" customHeight="1">
      <c r="A25" s="389"/>
      <c r="B25" s="390" t="s">
        <v>2038</v>
      </c>
      <c r="D25" s="443"/>
      <c r="E25" s="883"/>
      <c r="F25" s="675"/>
    </row>
    <row r="26" spans="1:6" ht="45">
      <c r="A26" s="389"/>
      <c r="B26" s="390" t="s">
        <v>2039</v>
      </c>
      <c r="D26" s="443"/>
      <c r="E26" s="883"/>
      <c r="F26" s="675"/>
    </row>
    <row r="27" spans="1:6" ht="30">
      <c r="A27" s="389"/>
      <c r="B27" s="390" t="s">
        <v>2040</v>
      </c>
      <c r="D27" s="443"/>
      <c r="E27" s="883"/>
      <c r="F27" s="675"/>
    </row>
    <row r="28" spans="1:6">
      <c r="A28" s="389"/>
      <c r="B28" s="390" t="s">
        <v>2041</v>
      </c>
      <c r="D28" s="443"/>
      <c r="E28" s="883"/>
      <c r="F28" s="675"/>
    </row>
    <row r="29" spans="1:6" ht="150">
      <c r="A29" s="389"/>
      <c r="B29" s="390" t="s">
        <v>2042</v>
      </c>
      <c r="D29" s="443"/>
      <c r="E29" s="883"/>
      <c r="F29" s="675"/>
    </row>
    <row r="30" spans="1:6">
      <c r="A30" s="389"/>
      <c r="B30" s="390" t="s">
        <v>2043</v>
      </c>
      <c r="D30" s="443"/>
      <c r="E30" s="883"/>
      <c r="F30" s="675"/>
    </row>
    <row r="31" spans="1:6">
      <c r="A31" s="389"/>
      <c r="B31" s="390" t="s">
        <v>2044</v>
      </c>
      <c r="D31" s="443"/>
      <c r="E31" s="883"/>
      <c r="F31" s="675"/>
    </row>
    <row r="32" spans="1:6">
      <c r="A32" s="389"/>
      <c r="B32" s="390" t="s">
        <v>2045</v>
      </c>
      <c r="D32" s="443"/>
      <c r="E32" s="883"/>
      <c r="F32" s="675"/>
    </row>
    <row r="33" spans="1:6">
      <c r="A33" s="389"/>
      <c r="B33" s="390" t="s">
        <v>2046</v>
      </c>
      <c r="D33" s="443"/>
      <c r="E33" s="883"/>
      <c r="F33" s="675"/>
    </row>
    <row r="34" spans="1:6">
      <c r="A34" s="389"/>
      <c r="B34" s="390" t="s">
        <v>2047</v>
      </c>
      <c r="D34" s="443"/>
      <c r="E34" s="883"/>
      <c r="F34" s="675"/>
    </row>
    <row r="35" spans="1:6">
      <c r="A35" s="389"/>
      <c r="B35" s="390" t="s">
        <v>2048</v>
      </c>
      <c r="D35" s="443"/>
      <c r="E35" s="883"/>
      <c r="F35" s="675"/>
    </row>
    <row r="36" spans="1:6">
      <c r="A36" s="389"/>
      <c r="B36" s="390" t="s">
        <v>2049</v>
      </c>
      <c r="D36" s="443"/>
      <c r="E36" s="883"/>
      <c r="F36" s="675"/>
    </row>
    <row r="37" spans="1:6">
      <c r="A37" s="389"/>
      <c r="B37" s="390" t="s">
        <v>2046</v>
      </c>
      <c r="D37" s="443"/>
      <c r="E37" s="883"/>
      <c r="F37" s="675"/>
    </row>
    <row r="38" spans="1:6">
      <c r="A38" s="389"/>
      <c r="B38" s="390" t="s">
        <v>2047</v>
      </c>
      <c r="D38" s="443"/>
      <c r="E38" s="883"/>
      <c r="F38" s="675"/>
    </row>
    <row r="39" spans="1:6">
      <c r="A39" s="389"/>
      <c r="B39" s="390" t="s">
        <v>2050</v>
      </c>
      <c r="D39" s="443"/>
      <c r="E39" s="883"/>
      <c r="F39" s="675"/>
    </row>
    <row r="40" spans="1:6" ht="30">
      <c r="A40" s="389"/>
      <c r="B40" s="390" t="s">
        <v>2051</v>
      </c>
      <c r="D40" s="443"/>
      <c r="E40" s="883"/>
      <c r="F40" s="675"/>
    </row>
    <row r="41" spans="1:6">
      <c r="A41" s="389"/>
      <c r="B41" s="390" t="s">
        <v>2052</v>
      </c>
      <c r="D41" s="443"/>
      <c r="E41" s="883"/>
      <c r="F41" s="675"/>
    </row>
    <row r="42" spans="1:6" ht="30">
      <c r="A42" s="389"/>
      <c r="B42" s="390" t="s">
        <v>2053</v>
      </c>
      <c r="D42" s="443"/>
      <c r="E42" s="883"/>
      <c r="F42" s="675"/>
    </row>
    <row r="43" spans="1:6" ht="30">
      <c r="A43" s="389"/>
      <c r="B43" s="390" t="s">
        <v>2054</v>
      </c>
      <c r="D43" s="443"/>
      <c r="E43" s="883"/>
      <c r="F43" s="675"/>
    </row>
    <row r="44" spans="1:6" ht="30">
      <c r="A44" s="389"/>
      <c r="B44" s="390" t="s">
        <v>2055</v>
      </c>
      <c r="D44" s="443"/>
      <c r="E44" s="883"/>
      <c r="F44" s="675"/>
    </row>
    <row r="45" spans="1:6" ht="42.75">
      <c r="A45" s="389"/>
      <c r="B45" s="390" t="s">
        <v>2056</v>
      </c>
      <c r="D45" s="443"/>
      <c r="E45" s="883"/>
      <c r="F45" s="675"/>
    </row>
    <row r="46" spans="1:6" ht="30">
      <c r="A46" s="389"/>
      <c r="B46" s="390" t="s">
        <v>2057</v>
      </c>
      <c r="D46" s="443"/>
      <c r="E46" s="883"/>
      <c r="F46" s="675"/>
    </row>
    <row r="47" spans="1:6">
      <c r="A47" s="389"/>
      <c r="B47" s="390" t="s">
        <v>2058</v>
      </c>
      <c r="D47" s="443"/>
      <c r="E47" s="883"/>
      <c r="F47" s="675"/>
    </row>
    <row r="48" spans="1:6">
      <c r="A48" s="389"/>
      <c r="B48" s="390" t="s">
        <v>2059</v>
      </c>
      <c r="D48" s="443"/>
      <c r="E48" s="883"/>
      <c r="F48" s="675"/>
    </row>
    <row r="49" spans="1:6">
      <c r="A49" s="389"/>
      <c r="B49" s="390" t="s">
        <v>2060</v>
      </c>
      <c r="D49" s="443"/>
      <c r="E49" s="883"/>
      <c r="F49" s="675"/>
    </row>
    <row r="50" spans="1:6">
      <c r="A50" s="389"/>
      <c r="B50" s="390" t="s">
        <v>2061</v>
      </c>
      <c r="D50" s="443"/>
      <c r="E50" s="883"/>
      <c r="F50" s="675"/>
    </row>
    <row r="51" spans="1:6" ht="30">
      <c r="A51" s="389"/>
      <c r="B51" s="390" t="s">
        <v>2062</v>
      </c>
      <c r="D51" s="443"/>
      <c r="E51" s="883"/>
      <c r="F51" s="675"/>
    </row>
    <row r="52" spans="1:6" ht="30">
      <c r="A52" s="389"/>
      <c r="B52" s="390" t="s">
        <v>2063</v>
      </c>
      <c r="D52" s="443"/>
      <c r="E52" s="883"/>
      <c r="F52" s="675"/>
    </row>
    <row r="53" spans="1:6">
      <c r="A53" s="389"/>
      <c r="B53" s="390" t="s">
        <v>2064</v>
      </c>
      <c r="D53" s="443"/>
      <c r="E53" s="883"/>
      <c r="F53" s="675"/>
    </row>
    <row r="54" spans="1:6">
      <c r="A54" s="389"/>
      <c r="B54" s="390" t="s">
        <v>2065</v>
      </c>
      <c r="D54" s="443"/>
      <c r="E54" s="883"/>
      <c r="F54" s="675"/>
    </row>
    <row r="55" spans="1:6" ht="30">
      <c r="A55" s="389"/>
      <c r="B55" s="390" t="s">
        <v>2066</v>
      </c>
      <c r="D55" s="443"/>
      <c r="E55" s="883"/>
      <c r="F55" s="675"/>
    </row>
    <row r="56" spans="1:6">
      <c r="A56" s="389"/>
      <c r="B56" s="398" t="s">
        <v>2067</v>
      </c>
      <c r="D56" s="443"/>
      <c r="E56" s="883"/>
      <c r="F56" s="675"/>
    </row>
    <row r="57" spans="1:6" ht="90">
      <c r="A57" s="389"/>
      <c r="B57" s="398" t="s">
        <v>2068</v>
      </c>
      <c r="D57" s="443"/>
      <c r="E57" s="883"/>
      <c r="F57" s="675"/>
    </row>
    <row r="58" spans="1:6" ht="30">
      <c r="A58" s="389"/>
      <c r="B58" s="398" t="s">
        <v>2069</v>
      </c>
      <c r="D58" s="443"/>
      <c r="E58" s="883"/>
      <c r="F58" s="675"/>
    </row>
    <row r="59" spans="1:6" ht="30">
      <c r="A59" s="389"/>
      <c r="B59" s="390" t="s">
        <v>2070</v>
      </c>
      <c r="D59" s="443"/>
      <c r="E59" s="883"/>
      <c r="F59" s="675"/>
    </row>
    <row r="60" spans="1:6" ht="30">
      <c r="A60" s="389"/>
      <c r="B60" s="390" t="s">
        <v>2071</v>
      </c>
      <c r="D60" s="443"/>
      <c r="E60" s="883"/>
      <c r="F60" s="675"/>
    </row>
    <row r="61" spans="1:6" s="436" customFormat="1" ht="8.25">
      <c r="A61" s="432"/>
      <c r="B61" s="446"/>
      <c r="C61" s="447"/>
      <c r="D61" s="448"/>
      <c r="E61" s="900"/>
      <c r="F61" s="694"/>
    </row>
    <row r="62" spans="1:6" ht="105">
      <c r="A62" s="389">
        <v>3</v>
      </c>
      <c r="B62" s="390" t="s">
        <v>2072</v>
      </c>
      <c r="C62" s="375" t="s">
        <v>278</v>
      </c>
      <c r="D62" s="443">
        <v>1525</v>
      </c>
      <c r="E62" s="883">
        <v>0</v>
      </c>
      <c r="F62" s="675">
        <f>D62*E62</f>
        <v>0</v>
      </c>
    </row>
    <row r="63" spans="1:6" s="436" customFormat="1" ht="8.25">
      <c r="A63" s="432"/>
      <c r="B63" s="446"/>
      <c r="C63" s="447"/>
      <c r="D63" s="448"/>
      <c r="E63" s="900"/>
      <c r="F63" s="694"/>
    </row>
    <row r="64" spans="1:6" ht="195">
      <c r="A64" s="389">
        <v>5</v>
      </c>
      <c r="B64" s="390" t="s">
        <v>2073</v>
      </c>
      <c r="D64" s="443"/>
      <c r="E64" s="883"/>
      <c r="F64" s="675"/>
    </row>
    <row r="65" spans="1:6">
      <c r="A65" s="389"/>
      <c r="B65" s="390" t="s">
        <v>2074</v>
      </c>
      <c r="C65" s="375" t="s">
        <v>278</v>
      </c>
      <c r="D65" s="443">
        <v>1277</v>
      </c>
      <c r="E65" s="883">
        <v>0</v>
      </c>
      <c r="F65" s="675">
        <f>D65*E65</f>
        <v>0</v>
      </c>
    </row>
    <row r="66" spans="1:6" ht="45">
      <c r="A66" s="389"/>
      <c r="B66" s="390" t="s">
        <v>2075</v>
      </c>
      <c r="D66" s="443"/>
      <c r="E66" s="883"/>
      <c r="F66" s="675"/>
    </row>
    <row r="67" spans="1:6">
      <c r="A67" s="389"/>
      <c r="B67" s="427" t="s">
        <v>2076</v>
      </c>
      <c r="D67" s="443"/>
      <c r="E67" s="883"/>
      <c r="F67" s="675"/>
    </row>
    <row r="68" spans="1:6">
      <c r="A68" s="389"/>
      <c r="B68" s="427" t="s">
        <v>2077</v>
      </c>
      <c r="D68" s="443"/>
      <c r="E68" s="883"/>
      <c r="F68" s="675"/>
    </row>
    <row r="69" spans="1:6">
      <c r="A69" s="389"/>
      <c r="B69" s="427" t="s">
        <v>2078</v>
      </c>
      <c r="D69" s="443"/>
      <c r="E69" s="883"/>
      <c r="F69" s="675"/>
    </row>
    <row r="70" spans="1:6" ht="225">
      <c r="A70" s="389"/>
      <c r="B70" s="390" t="s">
        <v>2079</v>
      </c>
      <c r="D70" s="443"/>
      <c r="E70" s="883"/>
      <c r="F70" s="675"/>
    </row>
    <row r="71" spans="1:6" s="436" customFormat="1" ht="8.25">
      <c r="A71" s="432"/>
      <c r="B71" s="446"/>
      <c r="C71" s="447"/>
      <c r="D71" s="448"/>
      <c r="E71" s="900"/>
      <c r="F71" s="694"/>
    </row>
    <row r="72" spans="1:6" ht="135">
      <c r="A72" s="389">
        <v>6</v>
      </c>
      <c r="B72" s="390" t="s">
        <v>2080</v>
      </c>
      <c r="C72" s="449"/>
      <c r="D72" s="443"/>
      <c r="E72" s="901"/>
      <c r="F72" s="695"/>
    </row>
    <row r="73" spans="1:6">
      <c r="A73" s="389"/>
      <c r="B73" s="405" t="s">
        <v>2074</v>
      </c>
      <c r="D73" s="450"/>
      <c r="E73" s="902"/>
      <c r="F73" s="687"/>
    </row>
    <row r="74" spans="1:6">
      <c r="A74" s="389"/>
      <c r="B74" s="427" t="s">
        <v>2081</v>
      </c>
      <c r="C74" s="375" t="s">
        <v>963</v>
      </c>
      <c r="D74" s="450">
        <v>4</v>
      </c>
      <c r="E74" s="902">
        <v>0</v>
      </c>
      <c r="F74" s="687">
        <f>D74*E74</f>
        <v>0</v>
      </c>
    </row>
    <row r="75" spans="1:6">
      <c r="A75" s="389"/>
      <c r="B75" s="427" t="s">
        <v>2082</v>
      </c>
      <c r="C75" s="375" t="s">
        <v>963</v>
      </c>
      <c r="D75" s="450">
        <v>9</v>
      </c>
      <c r="E75" s="902">
        <v>0</v>
      </c>
      <c r="F75" s="687">
        <f t="shared" ref="F75:F82" si="0">D75*E75</f>
        <v>0</v>
      </c>
    </row>
    <row r="76" spans="1:6">
      <c r="A76" s="389"/>
      <c r="B76" s="427" t="s">
        <v>2083</v>
      </c>
      <c r="C76" s="375" t="s">
        <v>963</v>
      </c>
      <c r="D76" s="450">
        <v>64</v>
      </c>
      <c r="E76" s="902">
        <v>0</v>
      </c>
      <c r="F76" s="687">
        <f t="shared" si="0"/>
        <v>0</v>
      </c>
    </row>
    <row r="77" spans="1:6">
      <c r="A77" s="389"/>
      <c r="B77" s="427" t="s">
        <v>2084</v>
      </c>
      <c r="C77" s="375" t="s">
        <v>963</v>
      </c>
      <c r="D77" s="450">
        <v>15</v>
      </c>
      <c r="E77" s="902">
        <v>0</v>
      </c>
      <c r="F77" s="687">
        <f t="shared" si="0"/>
        <v>0</v>
      </c>
    </row>
    <row r="78" spans="1:6">
      <c r="A78" s="389"/>
      <c r="B78" s="427" t="s">
        <v>2085</v>
      </c>
      <c r="C78" s="375" t="s">
        <v>963</v>
      </c>
      <c r="D78" s="450">
        <v>18</v>
      </c>
      <c r="E78" s="902">
        <v>0</v>
      </c>
      <c r="F78" s="687">
        <f t="shared" si="0"/>
        <v>0</v>
      </c>
    </row>
    <row r="79" spans="1:6">
      <c r="A79" s="389"/>
      <c r="B79" s="427" t="s">
        <v>2086</v>
      </c>
      <c r="C79" s="375" t="s">
        <v>963</v>
      </c>
      <c r="D79" s="450">
        <v>45</v>
      </c>
      <c r="E79" s="902">
        <v>0</v>
      </c>
      <c r="F79" s="687">
        <f t="shared" si="0"/>
        <v>0</v>
      </c>
    </row>
    <row r="80" spans="1:6">
      <c r="A80" s="389"/>
      <c r="B80" s="427" t="s">
        <v>2087</v>
      </c>
      <c r="C80" s="375" t="s">
        <v>963</v>
      </c>
      <c r="D80" s="450">
        <v>17</v>
      </c>
      <c r="E80" s="902">
        <v>0</v>
      </c>
      <c r="F80" s="687">
        <f t="shared" si="0"/>
        <v>0</v>
      </c>
    </row>
    <row r="81" spans="1:6">
      <c r="A81" s="389"/>
      <c r="B81" s="427" t="s">
        <v>2088</v>
      </c>
      <c r="C81" s="375" t="s">
        <v>963</v>
      </c>
      <c r="D81" s="450">
        <v>64</v>
      </c>
      <c r="E81" s="902">
        <v>0</v>
      </c>
      <c r="F81" s="687">
        <f t="shared" si="0"/>
        <v>0</v>
      </c>
    </row>
    <row r="82" spans="1:6">
      <c r="A82" s="389"/>
      <c r="B82" s="427" t="s">
        <v>2089</v>
      </c>
      <c r="C82" s="375" t="s">
        <v>963</v>
      </c>
      <c r="D82" s="450">
        <v>256</v>
      </c>
      <c r="E82" s="902">
        <v>0</v>
      </c>
      <c r="F82" s="687">
        <f t="shared" si="0"/>
        <v>0</v>
      </c>
    </row>
    <row r="83" spans="1:6" s="436" customFormat="1" ht="8.25">
      <c r="A83" s="432"/>
      <c r="B83" s="446"/>
      <c r="C83" s="447"/>
      <c r="D83" s="448"/>
      <c r="E83" s="900"/>
      <c r="F83" s="694"/>
    </row>
    <row r="84" spans="1:6" ht="105">
      <c r="A84" s="389">
        <v>7</v>
      </c>
      <c r="B84" s="390" t="s">
        <v>2090</v>
      </c>
      <c r="D84" s="443"/>
      <c r="E84" s="883"/>
      <c r="F84" s="676"/>
    </row>
    <row r="85" spans="1:6">
      <c r="A85" s="389"/>
      <c r="B85" s="444" t="s">
        <v>2091</v>
      </c>
      <c r="C85" s="375" t="s">
        <v>113</v>
      </c>
      <c r="D85" s="443">
        <v>365</v>
      </c>
      <c r="E85" s="883">
        <v>0</v>
      </c>
      <c r="F85" s="676">
        <f>D85*E85</f>
        <v>0</v>
      </c>
    </row>
    <row r="86" spans="1:6" s="436" customFormat="1" ht="8.25">
      <c r="A86" s="432"/>
      <c r="B86" s="446"/>
      <c r="C86" s="447"/>
      <c r="D86" s="448"/>
      <c r="E86" s="900"/>
      <c r="F86" s="694"/>
    </row>
    <row r="87" spans="1:6" ht="165">
      <c r="A87" s="389">
        <v>8</v>
      </c>
      <c r="B87" s="390" t="s">
        <v>2092</v>
      </c>
      <c r="D87" s="450"/>
      <c r="E87" s="902"/>
      <c r="F87" s="675"/>
    </row>
    <row r="88" spans="1:6">
      <c r="A88" s="389"/>
      <c r="B88" s="427" t="s">
        <v>2074</v>
      </c>
      <c r="C88" s="375" t="s">
        <v>113</v>
      </c>
      <c r="D88" s="450">
        <v>52</v>
      </c>
      <c r="E88" s="902">
        <v>0</v>
      </c>
      <c r="F88" s="675">
        <f>D88*E88</f>
        <v>0</v>
      </c>
    </row>
    <row r="89" spans="1:6" s="436" customFormat="1" ht="8.25">
      <c r="A89" s="432"/>
      <c r="B89" s="446"/>
      <c r="C89" s="447"/>
      <c r="D89" s="448"/>
      <c r="E89" s="900"/>
      <c r="F89" s="694"/>
    </row>
    <row r="90" spans="1:6" ht="165">
      <c r="A90" s="389">
        <v>9</v>
      </c>
      <c r="B90" s="390" t="s">
        <v>2093</v>
      </c>
      <c r="C90" s="375" t="s">
        <v>135</v>
      </c>
      <c r="D90" s="443">
        <v>16</v>
      </c>
      <c r="E90" s="883">
        <v>0</v>
      </c>
      <c r="F90" s="676">
        <f>D90*E90</f>
        <v>0</v>
      </c>
    </row>
    <row r="91" spans="1:6" s="436" customFormat="1" ht="8.25">
      <c r="A91" s="432"/>
      <c r="B91" s="446"/>
      <c r="C91" s="447"/>
      <c r="D91" s="448"/>
      <c r="E91" s="900"/>
      <c r="F91" s="694"/>
    </row>
    <row r="92" spans="1:6" ht="60">
      <c r="A92" s="389">
        <v>10</v>
      </c>
      <c r="B92" s="390" t="s">
        <v>2094</v>
      </c>
      <c r="C92" s="375" t="s">
        <v>135</v>
      </c>
      <c r="D92" s="443">
        <v>2</v>
      </c>
      <c r="E92" s="883">
        <v>0</v>
      </c>
      <c r="F92" s="676">
        <f>D92*E92</f>
        <v>0</v>
      </c>
    </row>
    <row r="93" spans="1:6" s="436" customFormat="1" ht="8.25">
      <c r="A93" s="432"/>
      <c r="B93" s="446"/>
      <c r="C93" s="447"/>
      <c r="D93" s="448"/>
      <c r="E93" s="900"/>
      <c r="F93" s="694"/>
    </row>
    <row r="94" spans="1:6" ht="30">
      <c r="A94" s="389">
        <v>11</v>
      </c>
      <c r="B94" s="427" t="s">
        <v>2095</v>
      </c>
      <c r="C94" s="375" t="s">
        <v>135</v>
      </c>
      <c r="D94" s="443">
        <v>26</v>
      </c>
      <c r="E94" s="883">
        <v>0</v>
      </c>
      <c r="F94" s="676">
        <f>D94*E94</f>
        <v>0</v>
      </c>
    </row>
    <row r="95" spans="1:6" s="436" customFormat="1" ht="8.25">
      <c r="A95" s="432"/>
      <c r="B95" s="446"/>
      <c r="C95" s="447"/>
      <c r="D95" s="448"/>
      <c r="E95" s="900"/>
      <c r="F95" s="694"/>
    </row>
    <row r="96" spans="1:6" ht="105">
      <c r="A96" s="389">
        <v>14</v>
      </c>
      <c r="B96" s="390" t="s">
        <v>2096</v>
      </c>
      <c r="D96" s="443"/>
      <c r="E96" s="883"/>
      <c r="F96" s="676"/>
    </row>
    <row r="97" spans="1:6">
      <c r="A97" s="389"/>
      <c r="B97" s="444" t="s">
        <v>2097</v>
      </c>
      <c r="C97" s="375" t="s">
        <v>135</v>
      </c>
      <c r="D97" s="443">
        <v>8</v>
      </c>
      <c r="E97" s="883">
        <v>0</v>
      </c>
      <c r="F97" s="676">
        <f>D97*E97</f>
        <v>0</v>
      </c>
    </row>
    <row r="98" spans="1:6" s="436" customFormat="1" ht="8.25">
      <c r="A98" s="432"/>
      <c r="B98" s="441"/>
      <c r="C98" s="447"/>
      <c r="D98" s="448"/>
      <c r="E98" s="900"/>
      <c r="F98" s="694"/>
    </row>
    <row r="99" spans="1:6" ht="135">
      <c r="A99" s="389">
        <v>15</v>
      </c>
      <c r="B99" s="390" t="s">
        <v>2098</v>
      </c>
      <c r="D99" s="443"/>
      <c r="E99" s="883"/>
      <c r="F99" s="676"/>
    </row>
    <row r="100" spans="1:6">
      <c r="A100" s="389"/>
      <c r="B100" s="399" t="s">
        <v>2099</v>
      </c>
      <c r="C100" s="375" t="s">
        <v>135</v>
      </c>
      <c r="D100" s="443">
        <v>39</v>
      </c>
      <c r="E100" s="883">
        <v>0</v>
      </c>
      <c r="F100" s="676">
        <f>D100*E100</f>
        <v>0</v>
      </c>
    </row>
    <row r="101" spans="1:6">
      <c r="A101" s="389"/>
      <c r="B101" s="399" t="s">
        <v>2100</v>
      </c>
      <c r="C101" s="375" t="s">
        <v>135</v>
      </c>
      <c r="D101" s="443">
        <v>1</v>
      </c>
      <c r="E101" s="883">
        <v>0</v>
      </c>
      <c r="F101" s="676">
        <f>D101*E101</f>
        <v>0</v>
      </c>
    </row>
    <row r="102" spans="1:6" s="436" customFormat="1" ht="8.25">
      <c r="A102" s="432"/>
      <c r="B102" s="441"/>
      <c r="C102" s="447"/>
      <c r="D102" s="448"/>
      <c r="E102" s="900"/>
      <c r="F102" s="694"/>
    </row>
    <row r="103" spans="1:6" ht="31.5" customHeight="1">
      <c r="A103" s="389">
        <v>18</v>
      </c>
      <c r="B103" s="399" t="s">
        <v>2101</v>
      </c>
      <c r="D103" s="443"/>
      <c r="E103" s="883"/>
      <c r="F103" s="676"/>
    </row>
    <row r="104" spans="1:6">
      <c r="A104" s="389"/>
      <c r="B104" s="399" t="s">
        <v>2102</v>
      </c>
      <c r="C104" s="375" t="s">
        <v>147</v>
      </c>
      <c r="D104" s="443">
        <v>6</v>
      </c>
      <c r="E104" s="883">
        <v>0</v>
      </c>
      <c r="F104" s="676">
        <f>D104*E104</f>
        <v>0</v>
      </c>
    </row>
    <row r="105" spans="1:6" s="436" customFormat="1" ht="8.25">
      <c r="A105" s="432"/>
      <c r="B105" s="441"/>
      <c r="C105" s="447"/>
      <c r="D105" s="448"/>
      <c r="E105" s="900"/>
      <c r="F105" s="694"/>
    </row>
    <row r="106" spans="1:6" ht="45">
      <c r="A106" s="389">
        <v>20</v>
      </c>
      <c r="B106" s="390" t="s">
        <v>2103</v>
      </c>
      <c r="D106" s="443"/>
      <c r="E106" s="883"/>
      <c r="F106" s="676"/>
    </row>
    <row r="107" spans="1:6">
      <c r="A107" s="389"/>
      <c r="B107" s="390" t="s">
        <v>2074</v>
      </c>
      <c r="C107" s="375" t="s">
        <v>135</v>
      </c>
      <c r="D107" s="443">
        <v>1</v>
      </c>
      <c r="E107" s="883">
        <v>0</v>
      </c>
      <c r="F107" s="676">
        <f>D107*E107</f>
        <v>0</v>
      </c>
    </row>
    <row r="108" spans="1:6" s="436" customFormat="1" ht="8.25">
      <c r="A108" s="432"/>
      <c r="B108" s="441"/>
      <c r="C108" s="447"/>
      <c r="D108" s="448"/>
      <c r="E108" s="900"/>
      <c r="F108" s="694"/>
    </row>
    <row r="109" spans="1:6" ht="45">
      <c r="A109" s="389">
        <v>21</v>
      </c>
      <c r="B109" s="390" t="s">
        <v>2104</v>
      </c>
      <c r="D109" s="443"/>
      <c r="E109" s="883"/>
      <c r="F109" s="676"/>
    </row>
    <row r="110" spans="1:6">
      <c r="A110" s="389"/>
      <c r="B110" s="390" t="s">
        <v>2074</v>
      </c>
      <c r="C110" s="375" t="s">
        <v>135</v>
      </c>
      <c r="D110" s="443">
        <v>1</v>
      </c>
      <c r="E110" s="883">
        <v>0</v>
      </c>
      <c r="F110" s="676">
        <f>D110*E110</f>
        <v>0</v>
      </c>
    </row>
    <row r="111" spans="1:6" s="436" customFormat="1" ht="8.25">
      <c r="A111" s="432"/>
      <c r="B111" s="441"/>
      <c r="C111" s="447"/>
      <c r="D111" s="448"/>
      <c r="E111" s="900"/>
      <c r="F111" s="694"/>
    </row>
    <row r="112" spans="1:6" ht="60">
      <c r="A112" s="389">
        <v>22</v>
      </c>
      <c r="B112" s="390" t="s">
        <v>2105</v>
      </c>
      <c r="D112" s="443"/>
      <c r="E112" s="883"/>
      <c r="F112" s="676"/>
    </row>
    <row r="113" spans="1:6">
      <c r="A113" s="389"/>
      <c r="B113" s="390" t="s">
        <v>2074</v>
      </c>
      <c r="C113" s="375" t="s">
        <v>135</v>
      </c>
      <c r="D113" s="443">
        <v>1</v>
      </c>
      <c r="E113" s="883">
        <v>0</v>
      </c>
      <c r="F113" s="676">
        <f>D113*E113</f>
        <v>0</v>
      </c>
    </row>
    <row r="114" spans="1:6" s="436" customFormat="1" ht="8.25">
      <c r="A114" s="432"/>
      <c r="B114" s="441"/>
      <c r="C114" s="447"/>
      <c r="D114" s="448"/>
      <c r="E114" s="900"/>
      <c r="F114" s="694"/>
    </row>
    <row r="115" spans="1:6" ht="60">
      <c r="A115" s="389">
        <v>23</v>
      </c>
      <c r="B115" s="390" t="s">
        <v>2106</v>
      </c>
      <c r="D115" s="443"/>
      <c r="E115" s="883"/>
      <c r="F115" s="676"/>
    </row>
    <row r="116" spans="1:6">
      <c r="A116" s="389"/>
      <c r="B116" s="390" t="s">
        <v>2074</v>
      </c>
      <c r="C116" s="375" t="s">
        <v>135</v>
      </c>
      <c r="D116" s="443">
        <v>1</v>
      </c>
      <c r="E116" s="883">
        <v>0</v>
      </c>
      <c r="F116" s="676">
        <f>D116*E116</f>
        <v>0</v>
      </c>
    </row>
    <row r="117" spans="1:6" s="436" customFormat="1" ht="8.25">
      <c r="A117" s="432"/>
      <c r="B117" s="441"/>
      <c r="C117" s="447"/>
      <c r="D117" s="448"/>
      <c r="E117" s="900"/>
      <c r="F117" s="694"/>
    </row>
    <row r="118" spans="1:6" ht="90">
      <c r="A118" s="389">
        <v>24</v>
      </c>
      <c r="B118" s="390" t="s">
        <v>1683</v>
      </c>
      <c r="D118" s="443"/>
      <c r="E118" s="883"/>
      <c r="F118" s="676"/>
    </row>
    <row r="119" spans="1:6">
      <c r="A119" s="389"/>
      <c r="B119" s="390" t="s">
        <v>2074</v>
      </c>
      <c r="C119" s="375" t="s">
        <v>135</v>
      </c>
      <c r="D119" s="443">
        <v>1</v>
      </c>
      <c r="E119" s="883">
        <v>0</v>
      </c>
      <c r="F119" s="676">
        <f>D119*E119</f>
        <v>0</v>
      </c>
    </row>
    <row r="120" spans="1:6" s="436" customFormat="1" ht="8.25">
      <c r="A120" s="432"/>
      <c r="B120" s="441"/>
      <c r="C120" s="447"/>
      <c r="D120" s="448"/>
      <c r="E120" s="900"/>
      <c r="F120" s="694"/>
    </row>
    <row r="121" spans="1:6">
      <c r="A121" s="389">
        <v>25</v>
      </c>
      <c r="B121" s="399" t="s">
        <v>1680</v>
      </c>
      <c r="D121" s="443"/>
      <c r="E121" s="883"/>
      <c r="F121" s="676"/>
    </row>
    <row r="122" spans="1:6">
      <c r="A122" s="389"/>
      <c r="B122" s="390" t="s">
        <v>2074</v>
      </c>
      <c r="C122" s="375" t="s">
        <v>135</v>
      </c>
      <c r="D122" s="443">
        <v>1</v>
      </c>
      <c r="E122" s="883">
        <v>0</v>
      </c>
      <c r="F122" s="676">
        <f>D122*E122</f>
        <v>0</v>
      </c>
    </row>
    <row r="123" spans="1:6" s="436" customFormat="1" ht="8.25">
      <c r="A123" s="432"/>
      <c r="B123" s="441"/>
      <c r="C123" s="447"/>
      <c r="D123" s="448"/>
      <c r="E123" s="900"/>
      <c r="F123" s="694"/>
    </row>
    <row r="124" spans="1:6" ht="60">
      <c r="A124" s="389">
        <v>26</v>
      </c>
      <c r="B124" s="427" t="s">
        <v>2107</v>
      </c>
      <c r="D124" s="443"/>
      <c r="E124" s="883"/>
      <c r="F124" s="676"/>
    </row>
    <row r="125" spans="1:6">
      <c r="A125" s="389"/>
      <c r="B125" s="390" t="s">
        <v>2074</v>
      </c>
      <c r="C125" s="375" t="s">
        <v>135</v>
      </c>
      <c r="D125" s="443">
        <v>1</v>
      </c>
      <c r="E125" s="883">
        <v>0</v>
      </c>
      <c r="F125" s="676">
        <f>D125*E125</f>
        <v>0</v>
      </c>
    </row>
    <row r="126" spans="1:6" s="436" customFormat="1" ht="8.25">
      <c r="A126" s="432"/>
      <c r="B126" s="441"/>
      <c r="C126" s="447"/>
      <c r="D126" s="448"/>
      <c r="E126" s="900"/>
      <c r="F126" s="694"/>
    </row>
    <row r="127" spans="1:6" ht="60">
      <c r="A127" s="389">
        <v>27</v>
      </c>
      <c r="B127" s="427" t="s">
        <v>2108</v>
      </c>
      <c r="D127" s="443"/>
      <c r="E127" s="883"/>
      <c r="F127" s="676"/>
    </row>
    <row r="128" spans="1:6">
      <c r="A128" s="389"/>
      <c r="B128" s="390" t="s">
        <v>2074</v>
      </c>
      <c r="C128" s="375" t="s">
        <v>147</v>
      </c>
      <c r="D128" s="443">
        <v>20</v>
      </c>
      <c r="E128" s="883">
        <v>0</v>
      </c>
      <c r="F128" s="676">
        <f>D128*E128</f>
        <v>0</v>
      </c>
    </row>
    <row r="129" spans="1:6">
      <c r="A129" s="439"/>
      <c r="B129" s="440"/>
      <c r="C129" s="400"/>
      <c r="D129" s="413"/>
      <c r="E129" s="883"/>
      <c r="F129" s="683"/>
    </row>
    <row r="130" spans="1:6">
      <c r="A130" s="377"/>
      <c r="B130" s="401" t="s">
        <v>978</v>
      </c>
      <c r="C130" s="402"/>
      <c r="D130" s="404"/>
      <c r="E130" s="680"/>
      <c r="F130" s="681">
        <f>SUM(F11:F128)</f>
        <v>0</v>
      </c>
    </row>
  </sheetData>
  <sheetProtection algorithmName="SHA-512" hashValue="dy6Kt+wq+xEnT53xpSlgMoX3VHBXwx4bvT5DHu2KPqQZoTrEGxMW8wsDPlDv5oxfO2fnUaIHjcy9roYx/zx0Pw==" saltValue="bAys00feFXxZXhh+i6MGYg==" spinCount="100000" sheet="1" objects="1" scenarios="1"/>
  <mergeCells count="1">
    <mergeCell ref="B2:D2"/>
  </mergeCells>
  <pageMargins left="0.7" right="0.7" top="0.75" bottom="0.75" header="0.3" footer="0.3"/>
  <pageSetup paperSize="9" scale="91" orientation="portrait" horizontalDpi="4294967293" verticalDpi="4294967293"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EBE05-5328-467D-AD57-7C79B60CA573}">
  <sheetPr>
    <tabColor rgb="FFFFFF00"/>
  </sheetPr>
  <dimension ref="A2:F194"/>
  <sheetViews>
    <sheetView view="pageBreakPreview" zoomScaleNormal="100" zoomScaleSheetLayoutView="100" workbookViewId="0">
      <selection activeCell="E12" sqref="E12"/>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372" customWidth="1"/>
    <col min="7" max="8" width="9.140625" style="373" customWidth="1"/>
    <col min="9"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384" width="9.140625" style="373"/>
  </cols>
  <sheetData>
    <row r="2" spans="1:6">
      <c r="A2" s="371" t="s">
        <v>2262</v>
      </c>
      <c r="B2" s="829" t="s">
        <v>2263</v>
      </c>
      <c r="C2" s="830"/>
      <c r="D2" s="830"/>
    </row>
    <row r="3" spans="1:6">
      <c r="B3" s="374"/>
    </row>
    <row r="4" spans="1:6">
      <c r="A4" s="377" t="s">
        <v>1317</v>
      </c>
      <c r="B4" s="378" t="s">
        <v>1318</v>
      </c>
      <c r="C4" s="379" t="s">
        <v>1319</v>
      </c>
      <c r="D4" s="407" t="s">
        <v>1320</v>
      </c>
      <c r="E4" s="381" t="s">
        <v>1321</v>
      </c>
      <c r="F4" s="382" t="s">
        <v>1322</v>
      </c>
    </row>
    <row r="5" spans="1:6">
      <c r="A5" s="383"/>
      <c r="B5" s="384"/>
      <c r="E5" s="385"/>
      <c r="F5" s="386"/>
    </row>
    <row r="6" spans="1:6">
      <c r="A6" s="383"/>
      <c r="B6" s="387" t="s">
        <v>1625</v>
      </c>
      <c r="E6" s="385"/>
      <c r="F6" s="386"/>
    </row>
    <row r="7" spans="1:6" ht="60" customHeight="1">
      <c r="A7" s="383"/>
      <c r="B7" s="410" t="s">
        <v>1684</v>
      </c>
      <c r="E7" s="883"/>
      <c r="F7" s="676"/>
    </row>
    <row r="8" spans="1:6" ht="48" customHeight="1">
      <c r="A8" s="383"/>
      <c r="B8" s="410" t="s">
        <v>1685</v>
      </c>
      <c r="E8" s="883"/>
      <c r="F8" s="676"/>
    </row>
    <row r="9" spans="1:6" ht="60">
      <c r="A9" s="383"/>
      <c r="B9" s="410" t="s">
        <v>1803</v>
      </c>
      <c r="E9" s="883"/>
      <c r="F9" s="676"/>
    </row>
    <row r="10" spans="1:6">
      <c r="A10" s="389"/>
      <c r="B10" s="390"/>
      <c r="D10" s="443"/>
      <c r="E10" s="883"/>
      <c r="F10" s="675"/>
    </row>
    <row r="11" spans="1:6" ht="75">
      <c r="A11" s="589">
        <v>2</v>
      </c>
      <c r="B11" s="590" t="s">
        <v>2109</v>
      </c>
      <c r="C11" s="591" t="s">
        <v>135</v>
      </c>
      <c r="D11" s="592">
        <v>1</v>
      </c>
      <c r="E11" s="903">
        <v>0</v>
      </c>
      <c r="F11" s="696">
        <f>D11*E11</f>
        <v>0</v>
      </c>
    </row>
    <row r="12" spans="1:6" ht="150">
      <c r="A12" s="389"/>
      <c r="B12" s="390" t="s">
        <v>2110</v>
      </c>
      <c r="D12" s="443"/>
      <c r="E12" s="883"/>
      <c r="F12" s="675"/>
    </row>
    <row r="13" spans="1:6" ht="75">
      <c r="A13" s="389"/>
      <c r="B13" s="390" t="s">
        <v>2026</v>
      </c>
      <c r="D13" s="443"/>
      <c r="E13" s="883"/>
      <c r="F13" s="675"/>
    </row>
    <row r="14" spans="1:6" ht="30">
      <c r="A14" s="389"/>
      <c r="B14" s="390" t="s">
        <v>2027</v>
      </c>
      <c r="D14" s="443"/>
      <c r="E14" s="883"/>
      <c r="F14" s="675"/>
    </row>
    <row r="15" spans="1:6" ht="30">
      <c r="A15" s="389"/>
      <c r="B15" s="390" t="s">
        <v>2028</v>
      </c>
      <c r="D15" s="443"/>
      <c r="E15" s="883"/>
      <c r="F15" s="675"/>
    </row>
    <row r="16" spans="1:6" ht="30">
      <c r="A16" s="389"/>
      <c r="B16" s="390" t="s">
        <v>2029</v>
      </c>
      <c r="D16" s="443"/>
      <c r="E16" s="883"/>
      <c r="F16" s="675"/>
    </row>
    <row r="17" spans="1:6">
      <c r="A17" s="389"/>
      <c r="B17" s="390" t="s">
        <v>2030</v>
      </c>
      <c r="D17" s="443"/>
      <c r="E17" s="883"/>
      <c r="F17" s="675"/>
    </row>
    <row r="18" spans="1:6" ht="45">
      <c r="A18" s="389"/>
      <c r="B18" s="390" t="s">
        <v>2031</v>
      </c>
      <c r="D18" s="443"/>
      <c r="E18" s="883"/>
      <c r="F18" s="675"/>
    </row>
    <row r="19" spans="1:6" ht="60">
      <c r="A19" s="389"/>
      <c r="B19" s="390" t="s">
        <v>2032</v>
      </c>
      <c r="D19" s="443"/>
      <c r="E19" s="883"/>
      <c r="F19" s="675"/>
    </row>
    <row r="20" spans="1:6">
      <c r="A20" s="389"/>
      <c r="B20" s="390" t="s">
        <v>2033</v>
      </c>
      <c r="D20" s="443"/>
      <c r="E20" s="883"/>
      <c r="F20" s="675"/>
    </row>
    <row r="21" spans="1:6" ht="45">
      <c r="A21" s="389"/>
      <c r="B21" s="390" t="s">
        <v>2111</v>
      </c>
      <c r="D21" s="443"/>
      <c r="E21" s="883"/>
      <c r="F21" s="675"/>
    </row>
    <row r="22" spans="1:6">
      <c r="A22" s="389"/>
      <c r="B22" s="390" t="s">
        <v>2035</v>
      </c>
      <c r="D22" s="443"/>
      <c r="E22" s="883"/>
      <c r="F22" s="675"/>
    </row>
    <row r="23" spans="1:6" ht="45">
      <c r="A23" s="389"/>
      <c r="B23" s="390" t="s">
        <v>2112</v>
      </c>
      <c r="D23" s="443"/>
      <c r="E23" s="883"/>
      <c r="F23" s="675"/>
    </row>
    <row r="24" spans="1:6">
      <c r="A24" s="389"/>
      <c r="B24" s="390" t="s">
        <v>2037</v>
      </c>
      <c r="D24" s="443"/>
      <c r="E24" s="883"/>
      <c r="F24" s="675"/>
    </row>
    <row r="25" spans="1:6" ht="120">
      <c r="A25" s="389"/>
      <c r="B25" s="390" t="s">
        <v>2038</v>
      </c>
      <c r="D25" s="443"/>
      <c r="E25" s="883"/>
      <c r="F25" s="675"/>
    </row>
    <row r="26" spans="1:6" ht="45">
      <c r="A26" s="389"/>
      <c r="B26" s="390" t="s">
        <v>2113</v>
      </c>
      <c r="D26" s="443"/>
      <c r="E26" s="883"/>
      <c r="F26" s="675"/>
    </row>
    <row r="27" spans="1:6" ht="30">
      <c r="A27" s="389"/>
      <c r="B27" s="390" t="s">
        <v>2040</v>
      </c>
      <c r="D27" s="443"/>
      <c r="E27" s="883"/>
      <c r="F27" s="675"/>
    </row>
    <row r="28" spans="1:6">
      <c r="A28" s="389"/>
      <c r="B28" s="390" t="s">
        <v>2041</v>
      </c>
      <c r="D28" s="443"/>
      <c r="E28" s="883"/>
      <c r="F28" s="675"/>
    </row>
    <row r="29" spans="1:6" ht="135">
      <c r="A29" s="389"/>
      <c r="B29" s="390" t="s">
        <v>2114</v>
      </c>
      <c r="D29" s="443"/>
      <c r="E29" s="883"/>
      <c r="F29" s="675"/>
    </row>
    <row r="30" spans="1:6" ht="30">
      <c r="A30" s="389"/>
      <c r="B30" s="390" t="s">
        <v>2115</v>
      </c>
      <c r="D30" s="443"/>
      <c r="E30" s="883"/>
      <c r="F30" s="675"/>
    </row>
    <row r="31" spans="1:6">
      <c r="A31" s="389"/>
      <c r="B31" s="390" t="s">
        <v>2116</v>
      </c>
      <c r="D31" s="443"/>
      <c r="E31" s="883"/>
      <c r="F31" s="675"/>
    </row>
    <row r="32" spans="1:6">
      <c r="A32" s="389"/>
      <c r="B32" s="390" t="s">
        <v>2117</v>
      </c>
      <c r="D32" s="443"/>
      <c r="E32" s="883"/>
      <c r="F32" s="675"/>
    </row>
    <row r="33" spans="1:6">
      <c r="A33" s="389"/>
      <c r="B33" s="390" t="s">
        <v>2118</v>
      </c>
      <c r="D33" s="443"/>
      <c r="E33" s="883"/>
      <c r="F33" s="675"/>
    </row>
    <row r="34" spans="1:6">
      <c r="A34" s="389"/>
      <c r="B34" s="390" t="s">
        <v>2119</v>
      </c>
      <c r="D34" s="443"/>
      <c r="E34" s="883"/>
      <c r="F34" s="675"/>
    </row>
    <row r="35" spans="1:6">
      <c r="A35" s="389"/>
      <c r="B35" s="390" t="s">
        <v>2120</v>
      </c>
      <c r="D35" s="443"/>
      <c r="E35" s="883"/>
      <c r="F35" s="675"/>
    </row>
    <row r="36" spans="1:6">
      <c r="A36" s="389"/>
      <c r="B36" s="390" t="s">
        <v>2121</v>
      </c>
      <c r="D36" s="443"/>
      <c r="E36" s="883"/>
      <c r="F36" s="675"/>
    </row>
    <row r="37" spans="1:6">
      <c r="A37" s="389"/>
      <c r="B37" s="390" t="s">
        <v>2118</v>
      </c>
      <c r="D37" s="443"/>
      <c r="E37" s="883"/>
      <c r="F37" s="675"/>
    </row>
    <row r="38" spans="1:6">
      <c r="A38" s="389"/>
      <c r="B38" s="390" t="s">
        <v>2119</v>
      </c>
      <c r="D38" s="443"/>
      <c r="E38" s="883"/>
      <c r="F38" s="675"/>
    </row>
    <row r="39" spans="1:6">
      <c r="A39" s="389"/>
      <c r="B39" s="390" t="s">
        <v>2122</v>
      </c>
      <c r="D39" s="443"/>
      <c r="E39" s="883"/>
      <c r="F39" s="675"/>
    </row>
    <row r="40" spans="1:6">
      <c r="A40" s="389"/>
      <c r="B40" s="390" t="s">
        <v>2123</v>
      </c>
      <c r="D40" s="443"/>
      <c r="E40" s="883"/>
      <c r="F40" s="675"/>
    </row>
    <row r="41" spans="1:6">
      <c r="A41" s="389"/>
      <c r="B41" s="390" t="s">
        <v>2124</v>
      </c>
      <c r="D41" s="443"/>
      <c r="E41" s="883"/>
      <c r="F41" s="675"/>
    </row>
    <row r="42" spans="1:6">
      <c r="A42" s="389"/>
      <c r="B42" s="390" t="s">
        <v>2125</v>
      </c>
      <c r="D42" s="443"/>
      <c r="E42" s="883"/>
      <c r="F42" s="675"/>
    </row>
    <row r="43" spans="1:6" ht="30">
      <c r="A43" s="389"/>
      <c r="B43" s="390" t="s">
        <v>2054</v>
      </c>
      <c r="D43" s="443"/>
      <c r="E43" s="883"/>
      <c r="F43" s="675"/>
    </row>
    <row r="44" spans="1:6" ht="30">
      <c r="A44" s="389"/>
      <c r="B44" s="390" t="s">
        <v>2055</v>
      </c>
      <c r="D44" s="443"/>
      <c r="E44" s="883"/>
      <c r="F44" s="675"/>
    </row>
    <row r="45" spans="1:6" ht="42.75">
      <c r="A45" s="389"/>
      <c r="B45" s="390" t="s">
        <v>2126</v>
      </c>
      <c r="D45" s="443"/>
      <c r="E45" s="883"/>
      <c r="F45" s="675"/>
    </row>
    <row r="46" spans="1:6" ht="30">
      <c r="A46" s="389"/>
      <c r="B46" s="390" t="s">
        <v>2057</v>
      </c>
      <c r="D46" s="443"/>
      <c r="E46" s="883"/>
      <c r="F46" s="675"/>
    </row>
    <row r="47" spans="1:6">
      <c r="A47" s="389"/>
      <c r="B47" s="390" t="s">
        <v>2127</v>
      </c>
      <c r="D47" s="443"/>
      <c r="E47" s="883"/>
      <c r="F47" s="675"/>
    </row>
    <row r="48" spans="1:6">
      <c r="A48" s="389"/>
      <c r="B48" s="390" t="s">
        <v>2128</v>
      </c>
      <c r="D48" s="443"/>
      <c r="E48" s="883"/>
      <c r="F48" s="675"/>
    </row>
    <row r="49" spans="1:6">
      <c r="A49" s="389"/>
      <c r="B49" s="390" t="s">
        <v>2129</v>
      </c>
      <c r="D49" s="443"/>
      <c r="E49" s="883"/>
      <c r="F49" s="675"/>
    </row>
    <row r="50" spans="1:6">
      <c r="A50" s="389"/>
      <c r="B50" s="390" t="s">
        <v>2061</v>
      </c>
      <c r="D50" s="443"/>
      <c r="E50" s="883"/>
      <c r="F50" s="675"/>
    </row>
    <row r="51" spans="1:6" ht="30">
      <c r="A51" s="389"/>
      <c r="B51" s="390" t="s">
        <v>2062</v>
      </c>
      <c r="D51" s="443"/>
      <c r="E51" s="883"/>
      <c r="F51" s="675"/>
    </row>
    <row r="52" spans="1:6" ht="30">
      <c r="A52" s="389"/>
      <c r="B52" s="390" t="s">
        <v>2063</v>
      </c>
      <c r="D52" s="443"/>
      <c r="E52" s="883"/>
      <c r="F52" s="675"/>
    </row>
    <row r="53" spans="1:6">
      <c r="A53" s="389"/>
      <c r="B53" s="390" t="s">
        <v>2064</v>
      </c>
      <c r="D53" s="443"/>
      <c r="E53" s="883"/>
      <c r="F53" s="675"/>
    </row>
    <row r="54" spans="1:6">
      <c r="A54" s="389"/>
      <c r="B54" s="390" t="s">
        <v>2065</v>
      </c>
      <c r="D54" s="443"/>
      <c r="E54" s="883"/>
      <c r="F54" s="675"/>
    </row>
    <row r="55" spans="1:6" ht="30">
      <c r="A55" s="389"/>
      <c r="B55" s="390" t="s">
        <v>2130</v>
      </c>
      <c r="D55" s="443"/>
      <c r="E55" s="883"/>
      <c r="F55" s="675"/>
    </row>
    <row r="56" spans="1:6">
      <c r="A56" s="389"/>
      <c r="B56" s="398" t="s">
        <v>2131</v>
      </c>
      <c r="D56" s="443"/>
      <c r="E56" s="883"/>
      <c r="F56" s="675"/>
    </row>
    <row r="57" spans="1:6" ht="90">
      <c r="A57" s="389"/>
      <c r="B57" s="398" t="s">
        <v>2068</v>
      </c>
      <c r="D57" s="443"/>
      <c r="E57" s="883"/>
      <c r="F57" s="675"/>
    </row>
    <row r="58" spans="1:6" ht="30">
      <c r="A58" s="389"/>
      <c r="B58" s="398" t="s">
        <v>2132</v>
      </c>
      <c r="D58" s="443"/>
      <c r="E58" s="883"/>
      <c r="F58" s="675"/>
    </row>
    <row r="59" spans="1:6" ht="30">
      <c r="A59" s="389"/>
      <c r="B59" s="390" t="s">
        <v>2070</v>
      </c>
      <c r="D59" s="443"/>
      <c r="E59" s="883"/>
      <c r="F59" s="675"/>
    </row>
    <row r="60" spans="1:6" ht="30">
      <c r="A60" s="389"/>
      <c r="B60" s="390" t="s">
        <v>2133</v>
      </c>
      <c r="D60" s="443"/>
      <c r="E60" s="883"/>
      <c r="F60" s="675"/>
    </row>
    <row r="61" spans="1:6" s="436" customFormat="1" ht="8.25">
      <c r="A61" s="432"/>
      <c r="B61" s="446"/>
      <c r="C61" s="447"/>
      <c r="D61" s="448"/>
      <c r="E61" s="900"/>
      <c r="F61" s="694"/>
    </row>
    <row r="62" spans="1:6" ht="105">
      <c r="A62" s="589">
        <v>4</v>
      </c>
      <c r="B62" s="590" t="s">
        <v>2134</v>
      </c>
      <c r="C62" s="591" t="s">
        <v>278</v>
      </c>
      <c r="D62" s="592">
        <v>975</v>
      </c>
      <c r="E62" s="903">
        <v>0</v>
      </c>
      <c r="F62" s="696">
        <f>D62*E62</f>
        <v>0</v>
      </c>
    </row>
    <row r="63" spans="1:6" s="436" customFormat="1" ht="8.25">
      <c r="A63" s="432"/>
      <c r="B63" s="446"/>
      <c r="C63" s="447"/>
      <c r="D63" s="448"/>
      <c r="E63" s="900"/>
      <c r="F63" s="694"/>
    </row>
    <row r="64" spans="1:6" ht="195">
      <c r="A64" s="589">
        <v>5</v>
      </c>
      <c r="B64" s="590" t="s">
        <v>2073</v>
      </c>
      <c r="C64" s="591"/>
      <c r="D64" s="592"/>
      <c r="E64" s="903"/>
      <c r="F64" s="696"/>
    </row>
    <row r="65" spans="1:6">
      <c r="A65" s="589"/>
      <c r="B65" s="590" t="s">
        <v>2135</v>
      </c>
      <c r="C65" s="591" t="s">
        <v>278</v>
      </c>
      <c r="D65" s="592">
        <v>4315</v>
      </c>
      <c r="E65" s="903">
        <v>0</v>
      </c>
      <c r="F65" s="696">
        <f>D65*E65</f>
        <v>0</v>
      </c>
    </row>
    <row r="66" spans="1:6" ht="45">
      <c r="A66" s="389"/>
      <c r="B66" s="390" t="s">
        <v>2075</v>
      </c>
      <c r="D66" s="443"/>
      <c r="E66" s="883"/>
      <c r="F66" s="675"/>
    </row>
    <row r="67" spans="1:6">
      <c r="A67" s="389"/>
      <c r="B67" s="427" t="s">
        <v>2076</v>
      </c>
      <c r="D67" s="443"/>
      <c r="E67" s="883"/>
      <c r="F67" s="675"/>
    </row>
    <row r="68" spans="1:6">
      <c r="A68" s="389"/>
      <c r="B68" s="427" t="s">
        <v>2077</v>
      </c>
      <c r="D68" s="443"/>
      <c r="E68" s="883"/>
      <c r="F68" s="675"/>
    </row>
    <row r="69" spans="1:6">
      <c r="A69" s="389"/>
      <c r="B69" s="427" t="s">
        <v>2078</v>
      </c>
      <c r="D69" s="443"/>
      <c r="E69" s="883"/>
      <c r="F69" s="675"/>
    </row>
    <row r="70" spans="1:6" ht="225">
      <c r="A70" s="389"/>
      <c r="B70" s="390" t="s">
        <v>2079</v>
      </c>
      <c r="D70" s="443"/>
      <c r="E70" s="883"/>
      <c r="F70" s="675"/>
    </row>
    <row r="71" spans="1:6" s="436" customFormat="1" ht="8.25">
      <c r="A71" s="432"/>
      <c r="B71" s="446"/>
      <c r="C71" s="447"/>
      <c r="D71" s="448"/>
      <c r="E71" s="900"/>
      <c r="F71" s="694"/>
    </row>
    <row r="72" spans="1:6" ht="135">
      <c r="A72" s="589">
        <v>6</v>
      </c>
      <c r="B72" s="590" t="s">
        <v>2080</v>
      </c>
      <c r="C72" s="593"/>
      <c r="D72" s="592"/>
      <c r="E72" s="904"/>
      <c r="F72" s="697"/>
    </row>
    <row r="73" spans="1:6">
      <c r="A73" s="589"/>
      <c r="B73" s="594" t="s">
        <v>2136</v>
      </c>
      <c r="C73" s="591"/>
      <c r="D73" s="595"/>
      <c r="E73" s="905"/>
      <c r="F73" s="698"/>
    </row>
    <row r="74" spans="1:6">
      <c r="A74" s="589"/>
      <c r="B74" s="596" t="s">
        <v>2137</v>
      </c>
      <c r="C74" s="591" t="s">
        <v>963</v>
      </c>
      <c r="D74" s="595">
        <v>164</v>
      </c>
      <c r="E74" s="905">
        <v>0</v>
      </c>
      <c r="F74" s="698">
        <f>D74*E74</f>
        <v>0</v>
      </c>
    </row>
    <row r="75" spans="1:6">
      <c r="A75" s="589"/>
      <c r="B75" s="596" t="s">
        <v>2138</v>
      </c>
      <c r="C75" s="591" t="s">
        <v>963</v>
      </c>
      <c r="D75" s="595">
        <v>85</v>
      </c>
      <c r="E75" s="905">
        <v>0</v>
      </c>
      <c r="F75" s="698">
        <f t="shared" ref="F75:F86" si="0">D75*E75</f>
        <v>0</v>
      </c>
    </row>
    <row r="76" spans="1:6">
      <c r="A76" s="589"/>
      <c r="B76" s="596" t="s">
        <v>2139</v>
      </c>
      <c r="C76" s="591" t="s">
        <v>963</v>
      </c>
      <c r="D76" s="595">
        <v>44</v>
      </c>
      <c r="E76" s="905">
        <v>0</v>
      </c>
      <c r="F76" s="698">
        <f t="shared" si="0"/>
        <v>0</v>
      </c>
    </row>
    <row r="77" spans="1:6">
      <c r="A77" s="589"/>
      <c r="B77" s="596" t="s">
        <v>2140</v>
      </c>
      <c r="C77" s="591" t="s">
        <v>963</v>
      </c>
      <c r="D77" s="595">
        <v>32</v>
      </c>
      <c r="E77" s="905">
        <v>0</v>
      </c>
      <c r="F77" s="698">
        <f t="shared" si="0"/>
        <v>0</v>
      </c>
    </row>
    <row r="78" spans="1:6">
      <c r="A78" s="589"/>
      <c r="B78" s="596" t="s">
        <v>2141</v>
      </c>
      <c r="C78" s="591" t="s">
        <v>963</v>
      </c>
      <c r="D78" s="595">
        <v>6</v>
      </c>
      <c r="E78" s="905">
        <v>0</v>
      </c>
      <c r="F78" s="698">
        <f t="shared" si="0"/>
        <v>0</v>
      </c>
    </row>
    <row r="79" spans="1:6">
      <c r="A79" s="589"/>
      <c r="B79" s="596" t="s">
        <v>2142</v>
      </c>
      <c r="C79" s="591" t="s">
        <v>963</v>
      </c>
      <c r="D79" s="595">
        <v>18</v>
      </c>
      <c r="E79" s="905">
        <v>0</v>
      </c>
      <c r="F79" s="698">
        <f t="shared" si="0"/>
        <v>0</v>
      </c>
    </row>
    <row r="80" spans="1:6">
      <c r="A80" s="589"/>
      <c r="B80" s="596" t="s">
        <v>2143</v>
      </c>
      <c r="C80" s="591" t="s">
        <v>963</v>
      </c>
      <c r="D80" s="595">
        <v>12</v>
      </c>
      <c r="E80" s="905">
        <v>0</v>
      </c>
      <c r="F80" s="698">
        <f t="shared" si="0"/>
        <v>0</v>
      </c>
    </row>
    <row r="81" spans="1:6">
      <c r="A81" s="589"/>
      <c r="B81" s="596" t="s">
        <v>2144</v>
      </c>
      <c r="C81" s="591" t="s">
        <v>963</v>
      </c>
      <c r="D81" s="595">
        <v>12</v>
      </c>
      <c r="E81" s="905">
        <v>0</v>
      </c>
      <c r="F81" s="698">
        <f t="shared" si="0"/>
        <v>0</v>
      </c>
    </row>
    <row r="82" spans="1:6">
      <c r="A82" s="589"/>
      <c r="B82" s="596" t="s">
        <v>2145</v>
      </c>
      <c r="C82" s="591" t="s">
        <v>963</v>
      </c>
      <c r="D82" s="595">
        <v>4</v>
      </c>
      <c r="E82" s="905">
        <v>0</v>
      </c>
      <c r="F82" s="698">
        <f t="shared" si="0"/>
        <v>0</v>
      </c>
    </row>
    <row r="83" spans="1:6">
      <c r="A83" s="589"/>
      <c r="B83" s="596" t="s">
        <v>2089</v>
      </c>
      <c r="C83" s="591" t="s">
        <v>963</v>
      </c>
      <c r="D83" s="595">
        <v>26</v>
      </c>
      <c r="E83" s="905">
        <v>0</v>
      </c>
      <c r="F83" s="698">
        <f t="shared" si="0"/>
        <v>0</v>
      </c>
    </row>
    <row r="84" spans="1:6">
      <c r="A84" s="589"/>
      <c r="B84" s="596" t="s">
        <v>2146</v>
      </c>
      <c r="C84" s="591" t="s">
        <v>963</v>
      </c>
      <c r="D84" s="595">
        <v>6</v>
      </c>
      <c r="E84" s="905">
        <v>0</v>
      </c>
      <c r="F84" s="698">
        <f t="shared" si="0"/>
        <v>0</v>
      </c>
    </row>
    <row r="85" spans="1:6">
      <c r="A85" s="589"/>
      <c r="B85" s="596" t="s">
        <v>2088</v>
      </c>
      <c r="C85" s="591" t="s">
        <v>963</v>
      </c>
      <c r="D85" s="595">
        <v>36</v>
      </c>
      <c r="E85" s="905">
        <v>0</v>
      </c>
      <c r="F85" s="698">
        <f t="shared" si="0"/>
        <v>0</v>
      </c>
    </row>
    <row r="86" spans="1:6">
      <c r="A86" s="589"/>
      <c r="B86" s="596" t="s">
        <v>2087</v>
      </c>
      <c r="C86" s="591" t="s">
        <v>963</v>
      </c>
      <c r="D86" s="595">
        <v>4</v>
      </c>
      <c r="E86" s="905">
        <v>0</v>
      </c>
      <c r="F86" s="698">
        <f t="shared" si="0"/>
        <v>0</v>
      </c>
    </row>
    <row r="87" spans="1:6" s="436" customFormat="1" ht="8.25">
      <c r="A87" s="432"/>
      <c r="B87" s="446"/>
      <c r="C87" s="447"/>
      <c r="D87" s="448"/>
      <c r="E87" s="900"/>
      <c r="F87" s="694"/>
    </row>
    <row r="88" spans="1:6" ht="105">
      <c r="A88" s="589">
        <v>7</v>
      </c>
      <c r="B88" s="590" t="s">
        <v>2090</v>
      </c>
      <c r="C88" s="591"/>
      <c r="D88" s="592"/>
      <c r="E88" s="903"/>
      <c r="F88" s="699"/>
    </row>
    <row r="89" spans="1:6">
      <c r="A89" s="589"/>
      <c r="B89" s="596" t="s">
        <v>2147</v>
      </c>
      <c r="C89" s="591" t="s">
        <v>113</v>
      </c>
      <c r="D89" s="595">
        <v>428</v>
      </c>
      <c r="E89" s="905">
        <v>0</v>
      </c>
      <c r="F89" s="699">
        <f>D89*E89</f>
        <v>0</v>
      </c>
    </row>
    <row r="90" spans="1:6" s="436" customFormat="1" ht="8.25">
      <c r="A90" s="432"/>
      <c r="B90" s="446"/>
      <c r="C90" s="447"/>
      <c r="D90" s="448"/>
      <c r="E90" s="900"/>
      <c r="F90" s="694"/>
    </row>
    <row r="91" spans="1:6" ht="165">
      <c r="A91" s="589">
        <v>8</v>
      </c>
      <c r="B91" s="590" t="s">
        <v>2092</v>
      </c>
      <c r="C91" s="591"/>
      <c r="D91" s="595"/>
      <c r="E91" s="905"/>
      <c r="F91" s="696"/>
    </row>
    <row r="92" spans="1:6">
      <c r="A92" s="589"/>
      <c r="B92" s="596" t="s">
        <v>2135</v>
      </c>
      <c r="C92" s="591" t="s">
        <v>113</v>
      </c>
      <c r="D92" s="595">
        <v>57</v>
      </c>
      <c r="E92" s="906">
        <v>0</v>
      </c>
      <c r="F92" s="696">
        <f>D92*E92</f>
        <v>0</v>
      </c>
    </row>
    <row r="93" spans="1:6" s="436" customFormat="1" ht="8.25">
      <c r="A93" s="432"/>
      <c r="B93" s="446"/>
      <c r="C93" s="447"/>
      <c r="D93" s="448"/>
      <c r="E93" s="900"/>
      <c r="F93" s="694"/>
    </row>
    <row r="94" spans="1:6" ht="75" customHeight="1">
      <c r="A94" s="589">
        <v>12</v>
      </c>
      <c r="B94" s="590" t="s">
        <v>2148</v>
      </c>
      <c r="C94" s="591"/>
      <c r="D94" s="592"/>
      <c r="E94" s="903"/>
      <c r="F94" s="699"/>
    </row>
    <row r="95" spans="1:6">
      <c r="A95" s="589"/>
      <c r="B95" s="596" t="s">
        <v>2149</v>
      </c>
      <c r="C95" s="591">
        <v>35</v>
      </c>
      <c r="D95" s="592"/>
      <c r="E95" s="903">
        <v>0</v>
      </c>
      <c r="F95" s="699">
        <f>E95*C95</f>
        <v>0</v>
      </c>
    </row>
    <row r="96" spans="1:6">
      <c r="A96" s="589"/>
      <c r="B96" s="596" t="s">
        <v>2150</v>
      </c>
      <c r="C96" s="591">
        <v>25</v>
      </c>
      <c r="D96" s="592"/>
      <c r="E96" s="903">
        <v>0</v>
      </c>
      <c r="F96" s="699">
        <f t="shared" ref="F96:F103" si="1">E96*C96</f>
        <v>0</v>
      </c>
    </row>
    <row r="97" spans="1:6">
      <c r="A97" s="589"/>
      <c r="B97" s="596" t="s">
        <v>2151</v>
      </c>
      <c r="C97" s="591">
        <v>1</v>
      </c>
      <c r="D97" s="592"/>
      <c r="E97" s="903">
        <v>0</v>
      </c>
      <c r="F97" s="699">
        <f t="shared" si="1"/>
        <v>0</v>
      </c>
    </row>
    <row r="98" spans="1:6">
      <c r="A98" s="589"/>
      <c r="B98" s="596" t="s">
        <v>2152</v>
      </c>
      <c r="C98" s="591">
        <v>1</v>
      </c>
      <c r="D98" s="592"/>
      <c r="E98" s="903">
        <v>0</v>
      </c>
      <c r="F98" s="699">
        <f t="shared" si="1"/>
        <v>0</v>
      </c>
    </row>
    <row r="99" spans="1:6">
      <c r="A99" s="589"/>
      <c r="B99" s="596" t="s">
        <v>2153</v>
      </c>
      <c r="C99" s="591">
        <v>3</v>
      </c>
      <c r="D99" s="592"/>
      <c r="E99" s="903">
        <v>0</v>
      </c>
      <c r="F99" s="699">
        <f t="shared" si="1"/>
        <v>0</v>
      </c>
    </row>
    <row r="100" spans="1:6">
      <c r="A100" s="589"/>
      <c r="B100" s="596"/>
      <c r="C100" s="591"/>
      <c r="D100" s="592"/>
      <c r="E100" s="903"/>
      <c r="F100" s="699"/>
    </row>
    <row r="101" spans="1:6">
      <c r="A101" s="589"/>
      <c r="B101" s="596" t="s">
        <v>2154</v>
      </c>
      <c r="C101" s="591">
        <v>14</v>
      </c>
      <c r="D101" s="592"/>
      <c r="E101" s="903">
        <v>0</v>
      </c>
      <c r="F101" s="699">
        <f t="shared" si="1"/>
        <v>0</v>
      </c>
    </row>
    <row r="102" spans="1:6">
      <c r="A102" s="589"/>
      <c r="B102" s="596" t="s">
        <v>2155</v>
      </c>
      <c r="C102" s="591">
        <v>8</v>
      </c>
      <c r="D102" s="592"/>
      <c r="E102" s="903">
        <v>0</v>
      </c>
      <c r="F102" s="699">
        <f t="shared" si="1"/>
        <v>0</v>
      </c>
    </row>
    <row r="103" spans="1:6">
      <c r="A103" s="589"/>
      <c r="B103" s="596" t="s">
        <v>2156</v>
      </c>
      <c r="C103" s="591">
        <v>3</v>
      </c>
      <c r="D103" s="592"/>
      <c r="E103" s="903">
        <v>0</v>
      </c>
      <c r="F103" s="699">
        <f t="shared" si="1"/>
        <v>0</v>
      </c>
    </row>
    <row r="104" spans="1:6" s="436" customFormat="1" ht="8.25">
      <c r="A104" s="432"/>
      <c r="B104" s="446"/>
      <c r="C104" s="447"/>
      <c r="D104" s="448"/>
      <c r="E104" s="900"/>
      <c r="F104" s="694"/>
    </row>
    <row r="105" spans="1:6" ht="30">
      <c r="A105" s="589">
        <v>13</v>
      </c>
      <c r="B105" s="596" t="s">
        <v>2157</v>
      </c>
      <c r="C105" s="591" t="s">
        <v>135</v>
      </c>
      <c r="D105" s="592">
        <v>4</v>
      </c>
      <c r="E105" s="903">
        <v>0</v>
      </c>
      <c r="F105" s="699">
        <f>D105*E105</f>
        <v>0</v>
      </c>
    </row>
    <row r="106" spans="1:6" s="436" customFormat="1" ht="8.25">
      <c r="A106" s="432"/>
      <c r="B106" s="446"/>
      <c r="C106" s="447"/>
      <c r="D106" s="448"/>
      <c r="E106" s="900"/>
      <c r="F106" s="694"/>
    </row>
    <row r="107" spans="1:6" ht="105">
      <c r="A107" s="589">
        <v>14</v>
      </c>
      <c r="B107" s="590" t="s">
        <v>2096</v>
      </c>
      <c r="C107" s="591"/>
      <c r="D107" s="592"/>
      <c r="E107" s="903"/>
      <c r="F107" s="699"/>
    </row>
    <row r="108" spans="1:6">
      <c r="A108" s="589"/>
      <c r="B108" s="597" t="s">
        <v>2097</v>
      </c>
      <c r="C108" s="591" t="s">
        <v>135</v>
      </c>
      <c r="D108" s="592">
        <v>11</v>
      </c>
      <c r="E108" s="903">
        <v>0</v>
      </c>
      <c r="F108" s="699">
        <f>D108*E108</f>
        <v>0</v>
      </c>
    </row>
    <row r="109" spans="1:6">
      <c r="A109" s="589"/>
      <c r="B109" s="597" t="s">
        <v>2158</v>
      </c>
      <c r="C109" s="591" t="s">
        <v>135</v>
      </c>
      <c r="D109" s="592">
        <v>2</v>
      </c>
      <c r="E109" s="903">
        <v>0</v>
      </c>
      <c r="F109" s="699">
        <f t="shared" ref="F109:F119" si="2">D109*E109</f>
        <v>0</v>
      </c>
    </row>
    <row r="110" spans="1:6">
      <c r="A110" s="589"/>
      <c r="B110" s="597" t="s">
        <v>2159</v>
      </c>
      <c r="C110" s="591" t="s">
        <v>135</v>
      </c>
      <c r="D110" s="592">
        <v>4</v>
      </c>
      <c r="E110" s="903">
        <v>0</v>
      </c>
      <c r="F110" s="699">
        <f t="shared" si="2"/>
        <v>0</v>
      </c>
    </row>
    <row r="111" spans="1:6">
      <c r="A111" s="589"/>
      <c r="B111" s="597" t="s">
        <v>2160</v>
      </c>
      <c r="C111" s="591" t="s">
        <v>135</v>
      </c>
      <c r="D111" s="592">
        <v>4</v>
      </c>
      <c r="E111" s="903">
        <v>0</v>
      </c>
      <c r="F111" s="699">
        <f t="shared" si="2"/>
        <v>0</v>
      </c>
    </row>
    <row r="112" spans="1:6">
      <c r="A112" s="589"/>
      <c r="B112" s="597" t="s">
        <v>2161</v>
      </c>
      <c r="C112" s="591" t="s">
        <v>135</v>
      </c>
      <c r="D112" s="592">
        <v>1</v>
      </c>
      <c r="E112" s="903">
        <v>0</v>
      </c>
      <c r="F112" s="699">
        <f t="shared" si="2"/>
        <v>0</v>
      </c>
    </row>
    <row r="113" spans="1:6">
      <c r="A113" s="589"/>
      <c r="B113" s="597" t="s">
        <v>2162</v>
      </c>
      <c r="C113" s="591" t="s">
        <v>135</v>
      </c>
      <c r="D113" s="592">
        <v>1</v>
      </c>
      <c r="E113" s="903">
        <v>0</v>
      </c>
      <c r="F113" s="699">
        <f t="shared" si="2"/>
        <v>0</v>
      </c>
    </row>
    <row r="114" spans="1:6">
      <c r="A114" s="589"/>
      <c r="B114" s="597" t="s">
        <v>2163</v>
      </c>
      <c r="C114" s="591" t="s">
        <v>135</v>
      </c>
      <c r="D114" s="592">
        <v>3</v>
      </c>
      <c r="E114" s="903">
        <v>0</v>
      </c>
      <c r="F114" s="699">
        <f t="shared" si="2"/>
        <v>0</v>
      </c>
    </row>
    <row r="115" spans="1:6">
      <c r="A115" s="589"/>
      <c r="B115" s="597" t="s">
        <v>2164</v>
      </c>
      <c r="C115" s="591" t="s">
        <v>135</v>
      </c>
      <c r="D115" s="592">
        <v>10</v>
      </c>
      <c r="E115" s="903">
        <v>0</v>
      </c>
      <c r="F115" s="699">
        <f t="shared" si="2"/>
        <v>0</v>
      </c>
    </row>
    <row r="116" spans="1:6">
      <c r="A116" s="589"/>
      <c r="B116" s="597" t="s">
        <v>2165</v>
      </c>
      <c r="C116" s="591" t="s">
        <v>135</v>
      </c>
      <c r="D116" s="592">
        <v>1</v>
      </c>
      <c r="E116" s="903">
        <v>0</v>
      </c>
      <c r="F116" s="699">
        <f t="shared" si="2"/>
        <v>0</v>
      </c>
    </row>
    <row r="117" spans="1:6">
      <c r="A117" s="589"/>
      <c r="B117" s="597" t="s">
        <v>2166</v>
      </c>
      <c r="C117" s="591" t="s">
        <v>135</v>
      </c>
      <c r="D117" s="592">
        <v>5</v>
      </c>
      <c r="E117" s="903">
        <v>0</v>
      </c>
      <c r="F117" s="699">
        <f t="shared" si="2"/>
        <v>0</v>
      </c>
    </row>
    <row r="118" spans="1:6">
      <c r="A118" s="589"/>
      <c r="B118" s="597" t="s">
        <v>2167</v>
      </c>
      <c r="C118" s="591" t="s">
        <v>135</v>
      </c>
      <c r="D118" s="592">
        <v>2</v>
      </c>
      <c r="E118" s="903">
        <v>0</v>
      </c>
      <c r="F118" s="699">
        <f t="shared" si="2"/>
        <v>0</v>
      </c>
    </row>
    <row r="119" spans="1:6">
      <c r="A119" s="589"/>
      <c r="B119" s="597" t="s">
        <v>2168</v>
      </c>
      <c r="C119" s="591" t="s">
        <v>135</v>
      </c>
      <c r="D119" s="592">
        <v>2</v>
      </c>
      <c r="E119" s="903">
        <v>0</v>
      </c>
      <c r="F119" s="699">
        <f t="shared" si="2"/>
        <v>0</v>
      </c>
    </row>
    <row r="120" spans="1:6" s="436" customFormat="1" ht="8.25">
      <c r="A120" s="432"/>
      <c r="B120" s="441"/>
      <c r="C120" s="447"/>
      <c r="D120" s="448"/>
      <c r="E120" s="900"/>
      <c r="F120" s="694"/>
    </row>
    <row r="121" spans="1:6" ht="135">
      <c r="A121" s="589">
        <v>15</v>
      </c>
      <c r="B121" s="590" t="s">
        <v>2098</v>
      </c>
      <c r="C121" s="591"/>
      <c r="D121" s="592"/>
      <c r="E121" s="903"/>
      <c r="F121" s="699"/>
    </row>
    <row r="122" spans="1:6">
      <c r="A122" s="589"/>
      <c r="B122" s="598" t="s">
        <v>2169</v>
      </c>
      <c r="C122" s="591" t="s">
        <v>135</v>
      </c>
      <c r="D122" s="592">
        <v>35</v>
      </c>
      <c r="E122" s="903">
        <v>0</v>
      </c>
      <c r="F122" s="699">
        <f>D122*E122</f>
        <v>0</v>
      </c>
    </row>
    <row r="123" spans="1:6">
      <c r="A123" s="589"/>
      <c r="B123" s="598" t="s">
        <v>2170</v>
      </c>
      <c r="C123" s="591" t="s">
        <v>135</v>
      </c>
      <c r="D123" s="592">
        <v>14</v>
      </c>
      <c r="E123" s="903">
        <v>0</v>
      </c>
      <c r="F123" s="699">
        <f t="shared" ref="F123:F149" si="3">D123*E123</f>
        <v>0</v>
      </c>
    </row>
    <row r="124" spans="1:6">
      <c r="A124" s="589"/>
      <c r="B124" s="598" t="s">
        <v>2171</v>
      </c>
      <c r="C124" s="591" t="s">
        <v>135</v>
      </c>
      <c r="D124" s="592">
        <v>4</v>
      </c>
      <c r="E124" s="903">
        <v>0</v>
      </c>
      <c r="F124" s="699">
        <f t="shared" si="3"/>
        <v>0</v>
      </c>
    </row>
    <row r="125" spans="1:6">
      <c r="A125" s="589"/>
      <c r="B125" s="598" t="s">
        <v>2172</v>
      </c>
      <c r="C125" s="591" t="s">
        <v>135</v>
      </c>
      <c r="D125" s="592">
        <v>1</v>
      </c>
      <c r="E125" s="903">
        <v>0</v>
      </c>
      <c r="F125" s="699">
        <f t="shared" si="3"/>
        <v>0</v>
      </c>
    </row>
    <row r="126" spans="1:6">
      <c r="A126" s="589"/>
      <c r="B126" s="598" t="s">
        <v>2173</v>
      </c>
      <c r="C126" s="591" t="s">
        <v>135</v>
      </c>
      <c r="D126" s="592">
        <v>1</v>
      </c>
      <c r="E126" s="903">
        <v>0</v>
      </c>
      <c r="F126" s="699">
        <f t="shared" si="3"/>
        <v>0</v>
      </c>
    </row>
    <row r="127" spans="1:6">
      <c r="A127" s="589"/>
      <c r="B127" s="598" t="s">
        <v>2174</v>
      </c>
      <c r="C127" s="591" t="s">
        <v>135</v>
      </c>
      <c r="D127" s="592">
        <v>1</v>
      </c>
      <c r="E127" s="903">
        <v>0</v>
      </c>
      <c r="F127" s="699">
        <f>D127*E127</f>
        <v>0</v>
      </c>
    </row>
    <row r="128" spans="1:6">
      <c r="A128" s="589"/>
      <c r="B128" s="598" t="s">
        <v>2175</v>
      </c>
      <c r="C128" s="591" t="s">
        <v>135</v>
      </c>
      <c r="D128" s="592">
        <v>1</v>
      </c>
      <c r="E128" s="903">
        <v>0</v>
      </c>
      <c r="F128" s="699">
        <f>D128*E128</f>
        <v>0</v>
      </c>
    </row>
    <row r="129" spans="1:6">
      <c r="A129" s="589"/>
      <c r="B129" s="598" t="s">
        <v>2099</v>
      </c>
      <c r="C129" s="591" t="s">
        <v>135</v>
      </c>
      <c r="D129" s="592">
        <v>5</v>
      </c>
      <c r="E129" s="903">
        <v>0</v>
      </c>
      <c r="F129" s="699">
        <f t="shared" si="3"/>
        <v>0</v>
      </c>
    </row>
    <row r="130" spans="1:6">
      <c r="A130" s="589"/>
      <c r="B130" s="598" t="s">
        <v>2176</v>
      </c>
      <c r="C130" s="591" t="s">
        <v>135</v>
      </c>
      <c r="D130" s="592">
        <v>2</v>
      </c>
      <c r="E130" s="903">
        <v>0</v>
      </c>
      <c r="F130" s="699">
        <f t="shared" si="3"/>
        <v>0</v>
      </c>
    </row>
    <row r="131" spans="1:6">
      <c r="A131" s="589"/>
      <c r="B131" s="598" t="s">
        <v>2177</v>
      </c>
      <c r="C131" s="591" t="s">
        <v>135</v>
      </c>
      <c r="D131" s="592">
        <v>1</v>
      </c>
      <c r="E131" s="903">
        <v>0</v>
      </c>
      <c r="F131" s="699">
        <f t="shared" si="3"/>
        <v>0</v>
      </c>
    </row>
    <row r="132" spans="1:6">
      <c r="A132" s="589"/>
      <c r="B132" s="598" t="s">
        <v>2178</v>
      </c>
      <c r="C132" s="591" t="s">
        <v>135</v>
      </c>
      <c r="D132" s="592">
        <v>2</v>
      </c>
      <c r="E132" s="903">
        <v>0</v>
      </c>
      <c r="F132" s="699">
        <f t="shared" si="3"/>
        <v>0</v>
      </c>
    </row>
    <row r="133" spans="1:6">
      <c r="A133" s="589"/>
      <c r="B133" s="598" t="s">
        <v>2179</v>
      </c>
      <c r="C133" s="591" t="s">
        <v>135</v>
      </c>
      <c r="D133" s="592">
        <v>1</v>
      </c>
      <c r="E133" s="903">
        <v>0</v>
      </c>
      <c r="F133" s="699">
        <f t="shared" si="3"/>
        <v>0</v>
      </c>
    </row>
    <row r="134" spans="1:6">
      <c r="A134" s="589"/>
      <c r="B134" s="598" t="s">
        <v>2180</v>
      </c>
      <c r="C134" s="591" t="s">
        <v>135</v>
      </c>
      <c r="D134" s="592">
        <v>1</v>
      </c>
      <c r="E134" s="903">
        <v>0</v>
      </c>
      <c r="F134" s="699">
        <f t="shared" si="3"/>
        <v>0</v>
      </c>
    </row>
    <row r="135" spans="1:6">
      <c r="A135" s="589"/>
      <c r="B135" s="598" t="s">
        <v>2181</v>
      </c>
      <c r="C135" s="591" t="s">
        <v>135</v>
      </c>
      <c r="D135" s="592">
        <v>2</v>
      </c>
      <c r="E135" s="903">
        <v>0</v>
      </c>
      <c r="F135" s="699">
        <f t="shared" si="3"/>
        <v>0</v>
      </c>
    </row>
    <row r="136" spans="1:6">
      <c r="A136" s="589"/>
      <c r="B136" s="598" t="s">
        <v>2182</v>
      </c>
      <c r="C136" s="591" t="s">
        <v>135</v>
      </c>
      <c r="D136" s="592">
        <v>2</v>
      </c>
      <c r="E136" s="903">
        <v>0</v>
      </c>
      <c r="F136" s="699">
        <f t="shared" si="3"/>
        <v>0</v>
      </c>
    </row>
    <row r="137" spans="1:6">
      <c r="A137" s="589"/>
      <c r="B137" s="598" t="s">
        <v>2183</v>
      </c>
      <c r="C137" s="591" t="s">
        <v>135</v>
      </c>
      <c r="D137" s="592">
        <v>1</v>
      </c>
      <c r="E137" s="903">
        <v>0</v>
      </c>
      <c r="F137" s="699">
        <f t="shared" si="3"/>
        <v>0</v>
      </c>
    </row>
    <row r="138" spans="1:6">
      <c r="A138" s="589"/>
      <c r="B138" s="598" t="s">
        <v>2184</v>
      </c>
      <c r="C138" s="591" t="s">
        <v>135</v>
      </c>
      <c r="D138" s="592">
        <v>4</v>
      </c>
      <c r="E138" s="903">
        <v>0</v>
      </c>
      <c r="F138" s="699">
        <f t="shared" si="3"/>
        <v>0</v>
      </c>
    </row>
    <row r="139" spans="1:6">
      <c r="A139" s="589"/>
      <c r="B139" s="598" t="s">
        <v>2185</v>
      </c>
      <c r="C139" s="591" t="s">
        <v>135</v>
      </c>
      <c r="D139" s="592">
        <v>2</v>
      </c>
      <c r="E139" s="903">
        <v>0</v>
      </c>
      <c r="F139" s="699">
        <f t="shared" si="3"/>
        <v>0</v>
      </c>
    </row>
    <row r="140" spans="1:6">
      <c r="A140" s="589"/>
      <c r="B140" s="598" t="s">
        <v>2186</v>
      </c>
      <c r="C140" s="591" t="s">
        <v>135</v>
      </c>
      <c r="D140" s="592">
        <v>2</v>
      </c>
      <c r="E140" s="903">
        <v>0</v>
      </c>
      <c r="F140" s="699">
        <f t="shared" si="3"/>
        <v>0</v>
      </c>
    </row>
    <row r="141" spans="1:6">
      <c r="A141" s="589"/>
      <c r="B141" s="598" t="s">
        <v>2187</v>
      </c>
      <c r="C141" s="591" t="s">
        <v>135</v>
      </c>
      <c r="D141" s="592">
        <v>2</v>
      </c>
      <c r="E141" s="903">
        <v>0</v>
      </c>
      <c r="F141" s="699">
        <f t="shared" si="3"/>
        <v>0</v>
      </c>
    </row>
    <row r="142" spans="1:6">
      <c r="A142" s="589"/>
      <c r="B142" s="598" t="s">
        <v>2188</v>
      </c>
      <c r="C142" s="591" t="s">
        <v>135</v>
      </c>
      <c r="D142" s="592">
        <v>1</v>
      </c>
      <c r="E142" s="903">
        <v>0</v>
      </c>
      <c r="F142" s="699">
        <f t="shared" si="3"/>
        <v>0</v>
      </c>
    </row>
    <row r="143" spans="1:6">
      <c r="A143" s="589"/>
      <c r="B143" s="598" t="s">
        <v>2189</v>
      </c>
      <c r="C143" s="591" t="s">
        <v>135</v>
      </c>
      <c r="D143" s="592">
        <v>1</v>
      </c>
      <c r="E143" s="903">
        <v>0</v>
      </c>
      <c r="F143" s="699">
        <f t="shared" si="3"/>
        <v>0</v>
      </c>
    </row>
    <row r="144" spans="1:6">
      <c r="A144" s="589"/>
      <c r="B144" s="598" t="s">
        <v>2190</v>
      </c>
      <c r="C144" s="591" t="s">
        <v>135</v>
      </c>
      <c r="D144" s="592">
        <v>1</v>
      </c>
      <c r="E144" s="903">
        <v>0</v>
      </c>
      <c r="F144" s="699">
        <f t="shared" si="3"/>
        <v>0</v>
      </c>
    </row>
    <row r="145" spans="1:6">
      <c r="A145" s="589"/>
      <c r="B145" s="598" t="s">
        <v>2191</v>
      </c>
      <c r="C145" s="591" t="s">
        <v>135</v>
      </c>
      <c r="D145" s="592">
        <v>1</v>
      </c>
      <c r="E145" s="903">
        <v>0</v>
      </c>
      <c r="F145" s="699">
        <f t="shared" si="3"/>
        <v>0</v>
      </c>
    </row>
    <row r="146" spans="1:6">
      <c r="A146" s="589"/>
      <c r="B146" s="598" t="s">
        <v>2192</v>
      </c>
      <c r="C146" s="591" t="s">
        <v>135</v>
      </c>
      <c r="D146" s="592">
        <v>1</v>
      </c>
      <c r="E146" s="903">
        <v>0</v>
      </c>
      <c r="F146" s="699">
        <f t="shared" si="3"/>
        <v>0</v>
      </c>
    </row>
    <row r="147" spans="1:6">
      <c r="A147" s="589"/>
      <c r="B147" s="598" t="s">
        <v>2193</v>
      </c>
      <c r="C147" s="591" t="s">
        <v>135</v>
      </c>
      <c r="D147" s="592">
        <v>2</v>
      </c>
      <c r="E147" s="903">
        <v>0</v>
      </c>
      <c r="F147" s="699">
        <f t="shared" si="3"/>
        <v>0</v>
      </c>
    </row>
    <row r="148" spans="1:6">
      <c r="A148" s="589"/>
      <c r="B148" s="598" t="s">
        <v>2194</v>
      </c>
      <c r="C148" s="591" t="s">
        <v>135</v>
      </c>
      <c r="D148" s="592">
        <v>1</v>
      </c>
      <c r="E148" s="903">
        <v>0</v>
      </c>
      <c r="F148" s="699">
        <f t="shared" si="3"/>
        <v>0</v>
      </c>
    </row>
    <row r="149" spans="1:6">
      <c r="A149" s="589"/>
      <c r="B149" s="598" t="s">
        <v>2195</v>
      </c>
      <c r="C149" s="591" t="s">
        <v>135</v>
      </c>
      <c r="D149" s="592">
        <v>1</v>
      </c>
      <c r="E149" s="903">
        <v>0</v>
      </c>
      <c r="F149" s="699">
        <f t="shared" si="3"/>
        <v>0</v>
      </c>
    </row>
    <row r="150" spans="1:6" s="436" customFormat="1" ht="8.25">
      <c r="A150" s="432"/>
      <c r="B150" s="441"/>
      <c r="C150" s="447"/>
      <c r="D150" s="448"/>
      <c r="E150" s="900"/>
      <c r="F150" s="694"/>
    </row>
    <row r="151" spans="1:6" ht="165">
      <c r="A151" s="589">
        <v>16</v>
      </c>
      <c r="B151" s="590" t="s">
        <v>2196</v>
      </c>
      <c r="C151" s="591"/>
      <c r="D151" s="592"/>
      <c r="E151" s="903"/>
      <c r="F151" s="699"/>
    </row>
    <row r="152" spans="1:6">
      <c r="A152" s="589"/>
      <c r="B152" s="598" t="s">
        <v>2197</v>
      </c>
      <c r="C152" s="591" t="s">
        <v>135</v>
      </c>
      <c r="D152" s="592">
        <v>1</v>
      </c>
      <c r="E152" s="903">
        <v>0</v>
      </c>
      <c r="F152" s="699">
        <f>D152*E152</f>
        <v>0</v>
      </c>
    </row>
    <row r="153" spans="1:6">
      <c r="A153" s="589"/>
      <c r="B153" s="598" t="s">
        <v>2198</v>
      </c>
      <c r="C153" s="591" t="s">
        <v>135</v>
      </c>
      <c r="D153" s="592">
        <v>1</v>
      </c>
      <c r="E153" s="903">
        <v>0</v>
      </c>
      <c r="F153" s="699">
        <f t="shared" ref="F153:F161" si="4">D153*E153</f>
        <v>0</v>
      </c>
    </row>
    <row r="154" spans="1:6">
      <c r="A154" s="589"/>
      <c r="B154" s="598" t="s">
        <v>2199</v>
      </c>
      <c r="C154" s="591" t="s">
        <v>135</v>
      </c>
      <c r="D154" s="592">
        <v>1</v>
      </c>
      <c r="E154" s="903">
        <v>0</v>
      </c>
      <c r="F154" s="699">
        <f t="shared" si="4"/>
        <v>0</v>
      </c>
    </row>
    <row r="155" spans="1:6">
      <c r="A155" s="589"/>
      <c r="B155" s="598" t="s">
        <v>2200</v>
      </c>
      <c r="C155" s="591" t="s">
        <v>135</v>
      </c>
      <c r="D155" s="592">
        <v>1</v>
      </c>
      <c r="E155" s="903">
        <v>0</v>
      </c>
      <c r="F155" s="699">
        <f t="shared" si="4"/>
        <v>0</v>
      </c>
    </row>
    <row r="156" spans="1:6">
      <c r="A156" s="589"/>
      <c r="B156" s="598" t="s">
        <v>2201</v>
      </c>
      <c r="C156" s="591" t="s">
        <v>135</v>
      </c>
      <c r="D156" s="592">
        <v>1</v>
      </c>
      <c r="E156" s="903">
        <v>0</v>
      </c>
      <c r="F156" s="699">
        <f t="shared" si="4"/>
        <v>0</v>
      </c>
    </row>
    <row r="157" spans="1:6">
      <c r="A157" s="589"/>
      <c r="B157" s="598" t="s">
        <v>2202</v>
      </c>
      <c r="C157" s="591" t="s">
        <v>135</v>
      </c>
      <c r="D157" s="592">
        <v>2</v>
      </c>
      <c r="E157" s="903">
        <v>0</v>
      </c>
      <c r="F157" s="699">
        <f t="shared" si="4"/>
        <v>0</v>
      </c>
    </row>
    <row r="158" spans="1:6">
      <c r="A158" s="589"/>
      <c r="B158" s="598" t="s">
        <v>2203</v>
      </c>
      <c r="C158" s="591" t="s">
        <v>135</v>
      </c>
      <c r="D158" s="592">
        <v>2</v>
      </c>
      <c r="E158" s="903">
        <v>0</v>
      </c>
      <c r="F158" s="699">
        <f t="shared" si="4"/>
        <v>0</v>
      </c>
    </row>
    <row r="159" spans="1:6">
      <c r="A159" s="589"/>
      <c r="B159" s="598" t="s">
        <v>2204</v>
      </c>
      <c r="C159" s="591" t="s">
        <v>135</v>
      </c>
      <c r="D159" s="592">
        <v>2</v>
      </c>
      <c r="E159" s="903">
        <v>0</v>
      </c>
      <c r="F159" s="699">
        <f t="shared" si="4"/>
        <v>0</v>
      </c>
    </row>
    <row r="160" spans="1:6">
      <c r="A160" s="589"/>
      <c r="B160" s="598" t="s">
        <v>2205</v>
      </c>
      <c r="C160" s="591" t="s">
        <v>135</v>
      </c>
      <c r="D160" s="592">
        <v>1</v>
      </c>
      <c r="E160" s="903">
        <v>0</v>
      </c>
      <c r="F160" s="699">
        <f t="shared" si="4"/>
        <v>0</v>
      </c>
    </row>
    <row r="161" spans="1:6">
      <c r="A161" s="589"/>
      <c r="B161" s="598" t="s">
        <v>2206</v>
      </c>
      <c r="C161" s="591" t="s">
        <v>135</v>
      </c>
      <c r="D161" s="592">
        <v>1</v>
      </c>
      <c r="E161" s="903">
        <v>0</v>
      </c>
      <c r="F161" s="699">
        <f t="shared" si="4"/>
        <v>0</v>
      </c>
    </row>
    <row r="162" spans="1:6" s="436" customFormat="1" ht="8.25">
      <c r="A162" s="432"/>
      <c r="B162" s="441"/>
      <c r="C162" s="447"/>
      <c r="D162" s="448"/>
      <c r="E162" s="900"/>
      <c r="F162" s="694"/>
    </row>
    <row r="163" spans="1:6" ht="105">
      <c r="A163" s="589">
        <v>17</v>
      </c>
      <c r="B163" s="590" t="s">
        <v>2207</v>
      </c>
      <c r="C163" s="591" t="s">
        <v>113</v>
      </c>
      <c r="D163" s="592">
        <v>65</v>
      </c>
      <c r="E163" s="903">
        <v>0</v>
      </c>
      <c r="F163" s="699">
        <f>D163*E163</f>
        <v>0</v>
      </c>
    </row>
    <row r="164" spans="1:6" s="436" customFormat="1" ht="8.25">
      <c r="A164" s="432"/>
      <c r="B164" s="441"/>
      <c r="C164" s="447"/>
      <c r="D164" s="448"/>
      <c r="E164" s="900"/>
      <c r="F164" s="694"/>
    </row>
    <row r="165" spans="1:6" ht="31.5" customHeight="1">
      <c r="A165" s="589">
        <v>18</v>
      </c>
      <c r="B165" s="598" t="s">
        <v>2101</v>
      </c>
      <c r="C165" s="591"/>
      <c r="D165" s="592"/>
      <c r="E165" s="903"/>
      <c r="F165" s="699"/>
    </row>
    <row r="166" spans="1:6">
      <c r="A166" s="589"/>
      <c r="B166" s="598" t="s">
        <v>2208</v>
      </c>
      <c r="C166" s="591" t="s">
        <v>147</v>
      </c>
      <c r="D166" s="592">
        <v>6</v>
      </c>
      <c r="E166" s="903">
        <v>0</v>
      </c>
      <c r="F166" s="699">
        <f>D166*E166</f>
        <v>0</v>
      </c>
    </row>
    <row r="167" spans="1:6" s="436" customFormat="1" ht="8.25">
      <c r="A167" s="432"/>
      <c r="B167" s="441"/>
      <c r="C167" s="447"/>
      <c r="D167" s="448"/>
      <c r="E167" s="900"/>
      <c r="F167" s="694"/>
    </row>
    <row r="168" spans="1:6" ht="60">
      <c r="A168" s="589">
        <v>19</v>
      </c>
      <c r="B168" s="590" t="s">
        <v>2209</v>
      </c>
      <c r="C168" s="591" t="s">
        <v>135</v>
      </c>
      <c r="D168" s="592">
        <v>110</v>
      </c>
      <c r="E168" s="903">
        <v>0</v>
      </c>
      <c r="F168" s="699">
        <f>D168*E168</f>
        <v>0</v>
      </c>
    </row>
    <row r="169" spans="1:6" s="436" customFormat="1" ht="8.25">
      <c r="A169" s="432"/>
      <c r="B169" s="441"/>
      <c r="C169" s="447"/>
      <c r="D169" s="448"/>
      <c r="E169" s="900"/>
      <c r="F169" s="694"/>
    </row>
    <row r="170" spans="1:6" ht="45">
      <c r="A170" s="589">
        <v>20</v>
      </c>
      <c r="B170" s="590" t="s">
        <v>2103</v>
      </c>
      <c r="C170" s="591"/>
      <c r="D170" s="592"/>
      <c r="E170" s="903"/>
      <c r="F170" s="699"/>
    </row>
    <row r="171" spans="1:6">
      <c r="A171" s="589"/>
      <c r="B171" s="590" t="s">
        <v>2136</v>
      </c>
      <c r="C171" s="591" t="s">
        <v>135</v>
      </c>
      <c r="D171" s="592">
        <v>1</v>
      </c>
      <c r="E171" s="903">
        <v>0</v>
      </c>
      <c r="F171" s="699">
        <f>D171*E171</f>
        <v>0</v>
      </c>
    </row>
    <row r="172" spans="1:6" s="436" customFormat="1" ht="8.25">
      <c r="A172" s="432"/>
      <c r="B172" s="441"/>
      <c r="C172" s="447"/>
      <c r="D172" s="448"/>
      <c r="E172" s="900"/>
      <c r="F172" s="694"/>
    </row>
    <row r="173" spans="1:6" ht="45">
      <c r="A173" s="589">
        <v>21</v>
      </c>
      <c r="B173" s="590" t="s">
        <v>2104</v>
      </c>
      <c r="C173" s="591"/>
      <c r="D173" s="592"/>
      <c r="E173" s="903"/>
      <c r="F173" s="699"/>
    </row>
    <row r="174" spans="1:6">
      <c r="A174" s="589"/>
      <c r="B174" s="590" t="s">
        <v>2136</v>
      </c>
      <c r="C174" s="591" t="s">
        <v>135</v>
      </c>
      <c r="D174" s="592">
        <v>1</v>
      </c>
      <c r="E174" s="903">
        <v>0</v>
      </c>
      <c r="F174" s="699">
        <f>D174*E174</f>
        <v>0</v>
      </c>
    </row>
    <row r="175" spans="1:6" s="436" customFormat="1" ht="8.25">
      <c r="A175" s="432"/>
      <c r="B175" s="441"/>
      <c r="C175" s="447"/>
      <c r="D175" s="448"/>
      <c r="E175" s="900"/>
      <c r="F175" s="694"/>
    </row>
    <row r="176" spans="1:6" ht="60">
      <c r="A176" s="589">
        <v>22</v>
      </c>
      <c r="B176" s="590" t="s">
        <v>2105</v>
      </c>
      <c r="C176" s="591"/>
      <c r="D176" s="592"/>
      <c r="E176" s="903"/>
      <c r="F176" s="699"/>
    </row>
    <row r="177" spans="1:6">
      <c r="A177" s="589"/>
      <c r="B177" s="590" t="s">
        <v>2136</v>
      </c>
      <c r="C177" s="591" t="s">
        <v>135</v>
      </c>
      <c r="D177" s="592">
        <v>1</v>
      </c>
      <c r="E177" s="903">
        <v>0</v>
      </c>
      <c r="F177" s="699">
        <f>D177*E177</f>
        <v>0</v>
      </c>
    </row>
    <row r="178" spans="1:6" s="436" customFormat="1" ht="8.25">
      <c r="A178" s="432"/>
      <c r="B178" s="441"/>
      <c r="C178" s="447"/>
      <c r="D178" s="448"/>
      <c r="E178" s="900"/>
      <c r="F178" s="694"/>
    </row>
    <row r="179" spans="1:6" ht="60">
      <c r="A179" s="589">
        <v>23</v>
      </c>
      <c r="B179" s="590" t="s">
        <v>2106</v>
      </c>
      <c r="C179" s="591"/>
      <c r="D179" s="592"/>
      <c r="E179" s="903"/>
      <c r="F179" s="699"/>
    </row>
    <row r="180" spans="1:6">
      <c r="A180" s="589"/>
      <c r="B180" s="590" t="s">
        <v>2136</v>
      </c>
      <c r="C180" s="591" t="s">
        <v>135</v>
      </c>
      <c r="D180" s="592">
        <v>1</v>
      </c>
      <c r="E180" s="903">
        <v>0</v>
      </c>
      <c r="F180" s="699">
        <f>D180*E180</f>
        <v>0</v>
      </c>
    </row>
    <row r="181" spans="1:6" s="436" customFormat="1" ht="8.25">
      <c r="A181" s="432"/>
      <c r="B181" s="441"/>
      <c r="C181" s="447"/>
      <c r="D181" s="448"/>
      <c r="E181" s="900"/>
      <c r="F181" s="694"/>
    </row>
    <row r="182" spans="1:6" ht="90">
      <c r="A182" s="589">
        <v>24</v>
      </c>
      <c r="B182" s="590" t="s">
        <v>1683</v>
      </c>
      <c r="C182" s="591"/>
      <c r="D182" s="592"/>
      <c r="E182" s="903"/>
      <c r="F182" s="699"/>
    </row>
    <row r="183" spans="1:6">
      <c r="A183" s="589"/>
      <c r="B183" s="590" t="s">
        <v>2136</v>
      </c>
      <c r="C183" s="591" t="s">
        <v>135</v>
      </c>
      <c r="D183" s="592">
        <v>1</v>
      </c>
      <c r="E183" s="903">
        <v>0</v>
      </c>
      <c r="F183" s="699">
        <f>D183*E183</f>
        <v>0</v>
      </c>
    </row>
    <row r="184" spans="1:6" s="436" customFormat="1" ht="8.25">
      <c r="A184" s="432"/>
      <c r="B184" s="441"/>
      <c r="C184" s="447"/>
      <c r="D184" s="448"/>
      <c r="E184" s="900"/>
      <c r="F184" s="694"/>
    </row>
    <row r="185" spans="1:6">
      <c r="A185" s="589">
        <v>25</v>
      </c>
      <c r="B185" s="598" t="s">
        <v>1680</v>
      </c>
      <c r="C185" s="591"/>
      <c r="D185" s="592"/>
      <c r="E185" s="903"/>
      <c r="F185" s="699"/>
    </row>
    <row r="186" spans="1:6">
      <c r="A186" s="589"/>
      <c r="B186" s="590" t="s">
        <v>2136</v>
      </c>
      <c r="C186" s="591" t="s">
        <v>135</v>
      </c>
      <c r="D186" s="592">
        <v>1</v>
      </c>
      <c r="E186" s="903">
        <v>0</v>
      </c>
      <c r="F186" s="699">
        <f>D186*E186</f>
        <v>0</v>
      </c>
    </row>
    <row r="187" spans="1:6" s="436" customFormat="1" ht="8.25">
      <c r="A187" s="432"/>
      <c r="B187" s="441"/>
      <c r="C187" s="447"/>
      <c r="D187" s="448"/>
      <c r="E187" s="900"/>
      <c r="F187" s="694"/>
    </row>
    <row r="188" spans="1:6" ht="60">
      <c r="A188" s="589">
        <v>26</v>
      </c>
      <c r="B188" s="596" t="s">
        <v>2107</v>
      </c>
      <c r="C188" s="591"/>
      <c r="D188" s="592"/>
      <c r="E188" s="903"/>
      <c r="F188" s="699"/>
    </row>
    <row r="189" spans="1:6">
      <c r="A189" s="589"/>
      <c r="B189" s="590" t="s">
        <v>2136</v>
      </c>
      <c r="C189" s="591" t="s">
        <v>135</v>
      </c>
      <c r="D189" s="592">
        <v>1</v>
      </c>
      <c r="E189" s="903">
        <v>0</v>
      </c>
      <c r="F189" s="699">
        <f>D189*E189</f>
        <v>0</v>
      </c>
    </row>
    <row r="190" spans="1:6" s="436" customFormat="1" ht="8.25">
      <c r="A190" s="432"/>
      <c r="B190" s="441"/>
      <c r="C190" s="447"/>
      <c r="D190" s="448"/>
      <c r="E190" s="900"/>
      <c r="F190" s="694"/>
    </row>
    <row r="191" spans="1:6" ht="60">
      <c r="A191" s="589">
        <v>27</v>
      </c>
      <c r="B191" s="596" t="s">
        <v>2108</v>
      </c>
      <c r="C191" s="591"/>
      <c r="D191" s="592"/>
      <c r="E191" s="903"/>
      <c r="F191" s="699"/>
    </row>
    <row r="192" spans="1:6">
      <c r="A192" s="589"/>
      <c r="B192" s="590" t="s">
        <v>2136</v>
      </c>
      <c r="C192" s="591" t="s">
        <v>147</v>
      </c>
      <c r="D192" s="592">
        <v>75</v>
      </c>
      <c r="E192" s="903">
        <v>0</v>
      </c>
      <c r="F192" s="699">
        <f>D192*E192</f>
        <v>0</v>
      </c>
    </row>
    <row r="193" spans="1:6">
      <c r="A193" s="439"/>
      <c r="B193" s="440"/>
      <c r="C193" s="400"/>
      <c r="D193" s="413"/>
      <c r="E193" s="883"/>
      <c r="F193" s="683"/>
    </row>
    <row r="194" spans="1:6">
      <c r="A194" s="377"/>
      <c r="B194" s="401" t="s">
        <v>978</v>
      </c>
      <c r="C194" s="402"/>
      <c r="D194" s="404"/>
      <c r="E194" s="680"/>
      <c r="F194" s="681">
        <f>SUM(F11:F192)</f>
        <v>0</v>
      </c>
    </row>
  </sheetData>
  <sheetProtection algorithmName="SHA-512" hashValue="6xBSEWkSX9vES5blIa7Ei3QiwIB5JEXIOWKfRE2xEuiAh3HN0a40tGIk3VKIhrEHnip/rwHEWdbTJDWNcuX3pg==" saltValue="rTPae06hb44uBWLnYabFLg==" spinCount="100000" sheet="1" objects="1" scenarios="1"/>
  <mergeCells count="1">
    <mergeCell ref="B2:D2"/>
  </mergeCells>
  <pageMargins left="0.7" right="0.7" top="0.75" bottom="0.75" header="0.3" footer="0.3"/>
  <pageSetup paperSize="9" scale="90" orientation="portrait" horizontalDpi="4294967293" verticalDpi="4294967293" r:id="rId1"/>
  <rowBreaks count="2" manualBreakCount="2">
    <brk id="157" max="7" man="1"/>
    <brk id="189" max="1638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6AA17-1F72-45E3-8C7F-FD03A50552A1}">
  <sheetPr>
    <tabColor rgb="FFFFFF00"/>
  </sheetPr>
  <dimension ref="A2:F20"/>
  <sheetViews>
    <sheetView view="pageBreakPreview" zoomScaleNormal="100" zoomScaleSheetLayoutView="100" workbookViewId="0">
      <selection activeCell="B11" sqref="B11"/>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406" customWidth="1"/>
    <col min="7"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384" width="9.140625" style="373"/>
  </cols>
  <sheetData>
    <row r="2" spans="1:6">
      <c r="A2" s="371" t="s">
        <v>2264</v>
      </c>
      <c r="B2" s="829" t="s">
        <v>2265</v>
      </c>
      <c r="C2" s="830"/>
      <c r="D2" s="830"/>
    </row>
    <row r="3" spans="1:6">
      <c r="B3" s="374"/>
    </row>
    <row r="4" spans="1:6">
      <c r="A4" s="377" t="s">
        <v>1317</v>
      </c>
      <c r="B4" s="378" t="s">
        <v>1318</v>
      </c>
      <c r="C4" s="379" t="s">
        <v>1319</v>
      </c>
      <c r="D4" s="407" t="s">
        <v>1320</v>
      </c>
      <c r="E4" s="381" t="s">
        <v>1321</v>
      </c>
      <c r="F4" s="408" t="s">
        <v>1322</v>
      </c>
    </row>
    <row r="5" spans="1:6">
      <c r="A5" s="383"/>
      <c r="B5" s="384"/>
      <c r="E5" s="385"/>
      <c r="F5" s="409"/>
    </row>
    <row r="6" spans="1:6">
      <c r="A6" s="383"/>
      <c r="B6" s="387" t="s">
        <v>1625</v>
      </c>
      <c r="E6" s="385"/>
      <c r="F6" s="409"/>
    </row>
    <row r="7" spans="1:6" ht="45">
      <c r="A7" s="383"/>
      <c r="B7" s="410" t="s">
        <v>2210</v>
      </c>
      <c r="E7" s="385"/>
      <c r="F7" s="409"/>
    </row>
    <row r="8" spans="1:6">
      <c r="A8" s="383"/>
      <c r="B8" s="384"/>
      <c r="E8" s="385"/>
      <c r="F8" s="409"/>
    </row>
    <row r="9" spans="1:6">
      <c r="A9" s="411"/>
      <c r="B9" s="430" t="s">
        <v>2211</v>
      </c>
      <c r="C9" s="413"/>
      <c r="D9" s="413"/>
      <c r="E9" s="414"/>
      <c r="F9" s="415"/>
    </row>
    <row r="10" spans="1:6">
      <c r="A10" s="411"/>
      <c r="B10" s="412"/>
      <c r="C10" s="413"/>
      <c r="D10" s="413"/>
      <c r="E10" s="907"/>
      <c r="F10" s="415"/>
    </row>
    <row r="11" spans="1:6" ht="90">
      <c r="A11" s="389">
        <v>1</v>
      </c>
      <c r="B11" s="390" t="s">
        <v>2212</v>
      </c>
      <c r="C11" s="400" t="s">
        <v>135</v>
      </c>
      <c r="D11" s="423">
        <v>3</v>
      </c>
      <c r="E11" s="883">
        <v>0</v>
      </c>
      <c r="F11" s="409">
        <f>D11*E11</f>
        <v>0</v>
      </c>
    </row>
    <row r="12" spans="1:6" s="436" customFormat="1" ht="8.25">
      <c r="A12" s="432"/>
      <c r="B12" s="446"/>
      <c r="C12" s="434"/>
      <c r="D12" s="435"/>
      <c r="E12" s="900"/>
      <c r="F12" s="451"/>
    </row>
    <row r="13" spans="1:6" ht="30">
      <c r="A13" s="389">
        <v>2</v>
      </c>
      <c r="B13" s="390" t="s">
        <v>2213</v>
      </c>
      <c r="C13" s="452"/>
      <c r="D13" s="453"/>
      <c r="E13" s="908"/>
      <c r="F13" s="454"/>
    </row>
    <row r="14" spans="1:6">
      <c r="A14" s="389"/>
      <c r="B14" s="390" t="s">
        <v>2214</v>
      </c>
      <c r="C14" s="400" t="s">
        <v>135</v>
      </c>
      <c r="D14" s="423">
        <v>13</v>
      </c>
      <c r="E14" s="883">
        <v>0</v>
      </c>
      <c r="F14" s="409">
        <f>D14*E14</f>
        <v>0</v>
      </c>
    </row>
    <row r="15" spans="1:6">
      <c r="A15" s="455"/>
      <c r="B15" s="390" t="s">
        <v>2215</v>
      </c>
      <c r="C15" s="400" t="s">
        <v>135</v>
      </c>
      <c r="D15" s="423">
        <v>1</v>
      </c>
      <c r="E15" s="883">
        <v>0</v>
      </c>
      <c r="F15" s="409">
        <f>D15*E15</f>
        <v>0</v>
      </c>
    </row>
    <row r="16" spans="1:6">
      <c r="A16" s="439"/>
      <c r="B16" s="440"/>
      <c r="C16" s="400"/>
      <c r="D16" s="413"/>
      <c r="E16" s="883"/>
      <c r="F16" s="415"/>
    </row>
    <row r="17" spans="1:6">
      <c r="A17" s="377"/>
      <c r="B17" s="401" t="s">
        <v>978</v>
      </c>
      <c r="C17" s="402"/>
      <c r="D17" s="404"/>
      <c r="E17" s="404"/>
      <c r="F17" s="428">
        <f>SUM(F10:F15)</f>
        <v>0</v>
      </c>
    </row>
    <row r="19" spans="1:6">
      <c r="F19" s="372"/>
    </row>
    <row r="20" spans="1:6">
      <c r="F20" s="372"/>
    </row>
  </sheetData>
  <sheetProtection algorithmName="SHA-512" hashValue="y5pjCRmB00RlGYgQt873mLFS9mQNlb0mW8SQywfH3hIWzH7uuEjmXfKpZVBUgYSvWuJ8t7cRBmIgdVUfCHGKDw==" saltValue="7pChoY8Kcwzsk6N6dsU8zg==" spinCount="100000" sheet="1" objects="1" scenarios="1"/>
  <mergeCells count="1">
    <mergeCell ref="B2:D2"/>
  </mergeCells>
  <pageMargins left="0.7" right="0.7" top="0.75" bottom="0.75" header="0.3" footer="0.3"/>
  <pageSetup paperSize="9" scale="91" orientation="portrait" horizontalDpi="4294967293" verticalDpi="4294967293"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72EDC-9686-432E-9D86-3E7EB55B83C8}">
  <sheetPr>
    <tabColor rgb="FF00B0F0"/>
  </sheetPr>
  <dimension ref="A2:F41"/>
  <sheetViews>
    <sheetView view="pageBreakPreview" zoomScaleNormal="100" zoomScaleSheetLayoutView="100" workbookViewId="0">
      <selection activeCell="B9" sqref="B9"/>
    </sheetView>
  </sheetViews>
  <sheetFormatPr defaultRowHeight="15"/>
  <cols>
    <col min="1" max="1" width="5.28515625" style="371" customWidth="1"/>
    <col min="2" max="2" width="45.7109375" style="405" customWidth="1"/>
    <col min="3" max="3" width="6.42578125" style="375" customWidth="1"/>
    <col min="4" max="4" width="11.7109375" style="372" customWidth="1"/>
    <col min="5" max="5" width="13.85546875" style="372" customWidth="1"/>
    <col min="6" max="6" width="13.140625" style="406" customWidth="1"/>
    <col min="7" max="256" width="9.140625" style="373"/>
    <col min="257" max="257" width="5.28515625" style="373" customWidth="1"/>
    <col min="258" max="258" width="45.7109375" style="373" customWidth="1"/>
    <col min="259" max="259" width="6.42578125" style="373" customWidth="1"/>
    <col min="260" max="260" width="11.7109375" style="373" customWidth="1"/>
    <col min="261" max="261" width="13.85546875" style="373" customWidth="1"/>
    <col min="262" max="262" width="13.140625" style="373" customWidth="1"/>
    <col min="263" max="512" width="9.140625" style="373"/>
    <col min="513" max="513" width="5.28515625" style="373" customWidth="1"/>
    <col min="514" max="514" width="45.7109375" style="373" customWidth="1"/>
    <col min="515" max="515" width="6.42578125" style="373" customWidth="1"/>
    <col min="516" max="516" width="11.7109375" style="373" customWidth="1"/>
    <col min="517" max="517" width="13.85546875" style="373" customWidth="1"/>
    <col min="518" max="518" width="13.140625" style="373" customWidth="1"/>
    <col min="519" max="768" width="9.140625" style="373"/>
    <col min="769" max="769" width="5.28515625" style="373" customWidth="1"/>
    <col min="770" max="770" width="45.7109375" style="373" customWidth="1"/>
    <col min="771" max="771" width="6.42578125" style="373" customWidth="1"/>
    <col min="772" max="772" width="11.7109375" style="373" customWidth="1"/>
    <col min="773" max="773" width="13.85546875" style="373" customWidth="1"/>
    <col min="774" max="774" width="13.140625" style="373" customWidth="1"/>
    <col min="775" max="1024" width="9.140625" style="373"/>
    <col min="1025" max="1025" width="5.28515625" style="373" customWidth="1"/>
    <col min="1026" max="1026" width="45.7109375" style="373" customWidth="1"/>
    <col min="1027" max="1027" width="6.42578125" style="373" customWidth="1"/>
    <col min="1028" max="1028" width="11.7109375" style="373" customWidth="1"/>
    <col min="1029" max="1029" width="13.85546875" style="373" customWidth="1"/>
    <col min="1030" max="1030" width="13.140625" style="373" customWidth="1"/>
    <col min="1031" max="1280" width="9.140625" style="373"/>
    <col min="1281" max="1281" width="5.28515625" style="373" customWidth="1"/>
    <col min="1282" max="1282" width="45.7109375" style="373" customWidth="1"/>
    <col min="1283" max="1283" width="6.42578125" style="373" customWidth="1"/>
    <col min="1284" max="1284" width="11.7109375" style="373" customWidth="1"/>
    <col min="1285" max="1285" width="13.85546875" style="373" customWidth="1"/>
    <col min="1286" max="1286" width="13.140625" style="373" customWidth="1"/>
    <col min="1287" max="1536" width="9.140625" style="373"/>
    <col min="1537" max="1537" width="5.28515625" style="373" customWidth="1"/>
    <col min="1538" max="1538" width="45.7109375" style="373" customWidth="1"/>
    <col min="1539" max="1539" width="6.42578125" style="373" customWidth="1"/>
    <col min="1540" max="1540" width="11.7109375" style="373" customWidth="1"/>
    <col min="1541" max="1541" width="13.85546875" style="373" customWidth="1"/>
    <col min="1542" max="1542" width="13.140625" style="373" customWidth="1"/>
    <col min="1543" max="1792" width="9.140625" style="373"/>
    <col min="1793" max="1793" width="5.28515625" style="373" customWidth="1"/>
    <col min="1794" max="1794" width="45.7109375" style="373" customWidth="1"/>
    <col min="1795" max="1795" width="6.42578125" style="373" customWidth="1"/>
    <col min="1796" max="1796" width="11.7109375" style="373" customWidth="1"/>
    <col min="1797" max="1797" width="13.85546875" style="373" customWidth="1"/>
    <col min="1798" max="1798" width="13.140625" style="373" customWidth="1"/>
    <col min="1799" max="2048" width="9.140625" style="373"/>
    <col min="2049" max="2049" width="5.28515625" style="373" customWidth="1"/>
    <col min="2050" max="2050" width="45.7109375" style="373" customWidth="1"/>
    <col min="2051" max="2051" width="6.42578125" style="373" customWidth="1"/>
    <col min="2052" max="2052" width="11.7109375" style="373" customWidth="1"/>
    <col min="2053" max="2053" width="13.85546875" style="373" customWidth="1"/>
    <col min="2054" max="2054" width="13.140625" style="373" customWidth="1"/>
    <col min="2055" max="2304" width="9.140625" style="373"/>
    <col min="2305" max="2305" width="5.28515625" style="373" customWidth="1"/>
    <col min="2306" max="2306" width="45.7109375" style="373" customWidth="1"/>
    <col min="2307" max="2307" width="6.42578125" style="373" customWidth="1"/>
    <col min="2308" max="2308" width="11.7109375" style="373" customWidth="1"/>
    <col min="2309" max="2309" width="13.85546875" style="373" customWidth="1"/>
    <col min="2310" max="2310" width="13.140625" style="373" customWidth="1"/>
    <col min="2311" max="2560" width="9.140625" style="373"/>
    <col min="2561" max="2561" width="5.28515625" style="373" customWidth="1"/>
    <col min="2562" max="2562" width="45.7109375" style="373" customWidth="1"/>
    <col min="2563" max="2563" width="6.42578125" style="373" customWidth="1"/>
    <col min="2564" max="2564" width="11.7109375" style="373" customWidth="1"/>
    <col min="2565" max="2565" width="13.85546875" style="373" customWidth="1"/>
    <col min="2566" max="2566" width="13.140625" style="373" customWidth="1"/>
    <col min="2567" max="2816" width="9.140625" style="373"/>
    <col min="2817" max="2817" width="5.28515625" style="373" customWidth="1"/>
    <col min="2818" max="2818" width="45.7109375" style="373" customWidth="1"/>
    <col min="2819" max="2819" width="6.42578125" style="373" customWidth="1"/>
    <col min="2820" max="2820" width="11.7109375" style="373" customWidth="1"/>
    <col min="2821" max="2821" width="13.85546875" style="373" customWidth="1"/>
    <col min="2822" max="2822" width="13.140625" style="373" customWidth="1"/>
    <col min="2823" max="3072" width="9.140625" style="373"/>
    <col min="3073" max="3073" width="5.28515625" style="373" customWidth="1"/>
    <col min="3074" max="3074" width="45.7109375" style="373" customWidth="1"/>
    <col min="3075" max="3075" width="6.42578125" style="373" customWidth="1"/>
    <col min="3076" max="3076" width="11.7109375" style="373" customWidth="1"/>
    <col min="3077" max="3077" width="13.85546875" style="373" customWidth="1"/>
    <col min="3078" max="3078" width="13.140625" style="373" customWidth="1"/>
    <col min="3079" max="3328" width="9.140625" style="373"/>
    <col min="3329" max="3329" width="5.28515625" style="373" customWidth="1"/>
    <col min="3330" max="3330" width="45.7109375" style="373" customWidth="1"/>
    <col min="3331" max="3331" width="6.42578125" style="373" customWidth="1"/>
    <col min="3332" max="3332" width="11.7109375" style="373" customWidth="1"/>
    <col min="3333" max="3333" width="13.85546875" style="373" customWidth="1"/>
    <col min="3334" max="3334" width="13.140625" style="373" customWidth="1"/>
    <col min="3335" max="3584" width="9.140625" style="373"/>
    <col min="3585" max="3585" width="5.28515625" style="373" customWidth="1"/>
    <col min="3586" max="3586" width="45.7109375" style="373" customWidth="1"/>
    <col min="3587" max="3587" width="6.42578125" style="373" customWidth="1"/>
    <col min="3588" max="3588" width="11.7109375" style="373" customWidth="1"/>
    <col min="3589" max="3589" width="13.85546875" style="373" customWidth="1"/>
    <col min="3590" max="3590" width="13.140625" style="373" customWidth="1"/>
    <col min="3591" max="3840" width="9.140625" style="373"/>
    <col min="3841" max="3841" width="5.28515625" style="373" customWidth="1"/>
    <col min="3842" max="3842" width="45.7109375" style="373" customWidth="1"/>
    <col min="3843" max="3843" width="6.42578125" style="373" customWidth="1"/>
    <col min="3844" max="3844" width="11.7109375" style="373" customWidth="1"/>
    <col min="3845" max="3845" width="13.85546875" style="373" customWidth="1"/>
    <col min="3846" max="3846" width="13.140625" style="373" customWidth="1"/>
    <col min="3847" max="4096" width="9.140625" style="373"/>
    <col min="4097" max="4097" width="5.28515625" style="373" customWidth="1"/>
    <col min="4098" max="4098" width="45.7109375" style="373" customWidth="1"/>
    <col min="4099" max="4099" width="6.42578125" style="373" customWidth="1"/>
    <col min="4100" max="4100" width="11.7109375" style="373" customWidth="1"/>
    <col min="4101" max="4101" width="13.85546875" style="373" customWidth="1"/>
    <col min="4102" max="4102" width="13.140625" style="373" customWidth="1"/>
    <col min="4103" max="4352" width="9.140625" style="373"/>
    <col min="4353" max="4353" width="5.28515625" style="373" customWidth="1"/>
    <col min="4354" max="4354" width="45.7109375" style="373" customWidth="1"/>
    <col min="4355" max="4355" width="6.42578125" style="373" customWidth="1"/>
    <col min="4356" max="4356" width="11.7109375" style="373" customWidth="1"/>
    <col min="4357" max="4357" width="13.85546875" style="373" customWidth="1"/>
    <col min="4358" max="4358" width="13.140625" style="373" customWidth="1"/>
    <col min="4359" max="4608" width="9.140625" style="373"/>
    <col min="4609" max="4609" width="5.28515625" style="373" customWidth="1"/>
    <col min="4610" max="4610" width="45.7109375" style="373" customWidth="1"/>
    <col min="4611" max="4611" width="6.42578125" style="373" customWidth="1"/>
    <col min="4612" max="4612" width="11.7109375" style="373" customWidth="1"/>
    <col min="4613" max="4613" width="13.85546875" style="373" customWidth="1"/>
    <col min="4614" max="4614" width="13.140625" style="373" customWidth="1"/>
    <col min="4615" max="4864" width="9.140625" style="373"/>
    <col min="4865" max="4865" width="5.28515625" style="373" customWidth="1"/>
    <col min="4866" max="4866" width="45.7109375" style="373" customWidth="1"/>
    <col min="4867" max="4867" width="6.42578125" style="373" customWidth="1"/>
    <col min="4868" max="4868" width="11.7109375" style="373" customWidth="1"/>
    <col min="4869" max="4869" width="13.85546875" style="373" customWidth="1"/>
    <col min="4870" max="4870" width="13.140625" style="373" customWidth="1"/>
    <col min="4871" max="5120" width="9.140625" style="373"/>
    <col min="5121" max="5121" width="5.28515625" style="373" customWidth="1"/>
    <col min="5122" max="5122" width="45.7109375" style="373" customWidth="1"/>
    <col min="5123" max="5123" width="6.42578125" style="373" customWidth="1"/>
    <col min="5124" max="5124" width="11.7109375" style="373" customWidth="1"/>
    <col min="5125" max="5125" width="13.85546875" style="373" customWidth="1"/>
    <col min="5126" max="5126" width="13.140625" style="373" customWidth="1"/>
    <col min="5127" max="5376" width="9.140625" style="373"/>
    <col min="5377" max="5377" width="5.28515625" style="373" customWidth="1"/>
    <col min="5378" max="5378" width="45.7109375" style="373" customWidth="1"/>
    <col min="5379" max="5379" width="6.42578125" style="373" customWidth="1"/>
    <col min="5380" max="5380" width="11.7109375" style="373" customWidth="1"/>
    <col min="5381" max="5381" width="13.85546875" style="373" customWidth="1"/>
    <col min="5382" max="5382" width="13.140625" style="373" customWidth="1"/>
    <col min="5383" max="5632" width="9.140625" style="373"/>
    <col min="5633" max="5633" width="5.28515625" style="373" customWidth="1"/>
    <col min="5634" max="5634" width="45.7109375" style="373" customWidth="1"/>
    <col min="5635" max="5635" width="6.42578125" style="373" customWidth="1"/>
    <col min="5636" max="5636" width="11.7109375" style="373" customWidth="1"/>
    <col min="5637" max="5637" width="13.85546875" style="373" customWidth="1"/>
    <col min="5638" max="5638" width="13.140625" style="373" customWidth="1"/>
    <col min="5639" max="5888" width="9.140625" style="373"/>
    <col min="5889" max="5889" width="5.28515625" style="373" customWidth="1"/>
    <col min="5890" max="5890" width="45.7109375" style="373" customWidth="1"/>
    <col min="5891" max="5891" width="6.42578125" style="373" customWidth="1"/>
    <col min="5892" max="5892" width="11.7109375" style="373" customWidth="1"/>
    <col min="5893" max="5893" width="13.85546875" style="373" customWidth="1"/>
    <col min="5894" max="5894" width="13.140625" style="373" customWidth="1"/>
    <col min="5895" max="6144" width="9.140625" style="373"/>
    <col min="6145" max="6145" width="5.28515625" style="373" customWidth="1"/>
    <col min="6146" max="6146" width="45.7109375" style="373" customWidth="1"/>
    <col min="6147" max="6147" width="6.42578125" style="373" customWidth="1"/>
    <col min="6148" max="6148" width="11.7109375" style="373" customWidth="1"/>
    <col min="6149" max="6149" width="13.85546875" style="373" customWidth="1"/>
    <col min="6150" max="6150" width="13.140625" style="373" customWidth="1"/>
    <col min="6151" max="6400" width="9.140625" style="373"/>
    <col min="6401" max="6401" width="5.28515625" style="373" customWidth="1"/>
    <col min="6402" max="6402" width="45.7109375" style="373" customWidth="1"/>
    <col min="6403" max="6403" width="6.42578125" style="373" customWidth="1"/>
    <col min="6404" max="6404" width="11.7109375" style="373" customWidth="1"/>
    <col min="6405" max="6405" width="13.85546875" style="373" customWidth="1"/>
    <col min="6406" max="6406" width="13.140625" style="373" customWidth="1"/>
    <col min="6407" max="6656" width="9.140625" style="373"/>
    <col min="6657" max="6657" width="5.28515625" style="373" customWidth="1"/>
    <col min="6658" max="6658" width="45.7109375" style="373" customWidth="1"/>
    <col min="6659" max="6659" width="6.42578125" style="373" customWidth="1"/>
    <col min="6660" max="6660" width="11.7109375" style="373" customWidth="1"/>
    <col min="6661" max="6661" width="13.85546875" style="373" customWidth="1"/>
    <col min="6662" max="6662" width="13.140625" style="373" customWidth="1"/>
    <col min="6663" max="6912" width="9.140625" style="373"/>
    <col min="6913" max="6913" width="5.28515625" style="373" customWidth="1"/>
    <col min="6914" max="6914" width="45.7109375" style="373" customWidth="1"/>
    <col min="6915" max="6915" width="6.42578125" style="373" customWidth="1"/>
    <col min="6916" max="6916" width="11.7109375" style="373" customWidth="1"/>
    <col min="6917" max="6917" width="13.85546875" style="373" customWidth="1"/>
    <col min="6918" max="6918" width="13.140625" style="373" customWidth="1"/>
    <col min="6919" max="7168" width="9.140625" style="373"/>
    <col min="7169" max="7169" width="5.28515625" style="373" customWidth="1"/>
    <col min="7170" max="7170" width="45.7109375" style="373" customWidth="1"/>
    <col min="7171" max="7171" width="6.42578125" style="373" customWidth="1"/>
    <col min="7172" max="7172" width="11.7109375" style="373" customWidth="1"/>
    <col min="7173" max="7173" width="13.85546875" style="373" customWidth="1"/>
    <col min="7174" max="7174" width="13.140625" style="373" customWidth="1"/>
    <col min="7175" max="7424" width="9.140625" style="373"/>
    <col min="7425" max="7425" width="5.28515625" style="373" customWidth="1"/>
    <col min="7426" max="7426" width="45.7109375" style="373" customWidth="1"/>
    <col min="7427" max="7427" width="6.42578125" style="373" customWidth="1"/>
    <col min="7428" max="7428" width="11.7109375" style="373" customWidth="1"/>
    <col min="7429" max="7429" width="13.85546875" style="373" customWidth="1"/>
    <col min="7430" max="7430" width="13.140625" style="373" customWidth="1"/>
    <col min="7431" max="7680" width="9.140625" style="373"/>
    <col min="7681" max="7681" width="5.28515625" style="373" customWidth="1"/>
    <col min="7682" max="7682" width="45.7109375" style="373" customWidth="1"/>
    <col min="7683" max="7683" width="6.42578125" style="373" customWidth="1"/>
    <col min="7684" max="7684" width="11.7109375" style="373" customWidth="1"/>
    <col min="7685" max="7685" width="13.85546875" style="373" customWidth="1"/>
    <col min="7686" max="7686" width="13.140625" style="373" customWidth="1"/>
    <col min="7687" max="7936" width="9.140625" style="373"/>
    <col min="7937" max="7937" width="5.28515625" style="373" customWidth="1"/>
    <col min="7938" max="7938" width="45.7109375" style="373" customWidth="1"/>
    <col min="7939" max="7939" width="6.42578125" style="373" customWidth="1"/>
    <col min="7940" max="7940" width="11.7109375" style="373" customWidth="1"/>
    <col min="7941" max="7941" width="13.85546875" style="373" customWidth="1"/>
    <col min="7942" max="7942" width="13.140625" style="373" customWidth="1"/>
    <col min="7943" max="8192" width="9.140625" style="373"/>
    <col min="8193" max="8193" width="5.28515625" style="373" customWidth="1"/>
    <col min="8194" max="8194" width="45.7109375" style="373" customWidth="1"/>
    <col min="8195" max="8195" width="6.42578125" style="373" customWidth="1"/>
    <col min="8196" max="8196" width="11.7109375" style="373" customWidth="1"/>
    <col min="8197" max="8197" width="13.85546875" style="373" customWidth="1"/>
    <col min="8198" max="8198" width="13.140625" style="373" customWidth="1"/>
    <col min="8199" max="8448" width="9.140625" style="373"/>
    <col min="8449" max="8449" width="5.28515625" style="373" customWidth="1"/>
    <col min="8450" max="8450" width="45.7109375" style="373" customWidth="1"/>
    <col min="8451" max="8451" width="6.42578125" style="373" customWidth="1"/>
    <col min="8452" max="8452" width="11.7109375" style="373" customWidth="1"/>
    <col min="8453" max="8453" width="13.85546875" style="373" customWidth="1"/>
    <col min="8454" max="8454" width="13.140625" style="373" customWidth="1"/>
    <col min="8455" max="8704" width="9.140625" style="373"/>
    <col min="8705" max="8705" width="5.28515625" style="373" customWidth="1"/>
    <col min="8706" max="8706" width="45.7109375" style="373" customWidth="1"/>
    <col min="8707" max="8707" width="6.42578125" style="373" customWidth="1"/>
    <col min="8708" max="8708" width="11.7109375" style="373" customWidth="1"/>
    <col min="8709" max="8709" width="13.85546875" style="373" customWidth="1"/>
    <col min="8710" max="8710" width="13.140625" style="373" customWidth="1"/>
    <col min="8711" max="8960" width="9.140625" style="373"/>
    <col min="8961" max="8961" width="5.28515625" style="373" customWidth="1"/>
    <col min="8962" max="8962" width="45.7109375" style="373" customWidth="1"/>
    <col min="8963" max="8963" width="6.42578125" style="373" customWidth="1"/>
    <col min="8964" max="8964" width="11.7109375" style="373" customWidth="1"/>
    <col min="8965" max="8965" width="13.85546875" style="373" customWidth="1"/>
    <col min="8966" max="8966" width="13.140625" style="373" customWidth="1"/>
    <col min="8967" max="9216" width="9.140625" style="373"/>
    <col min="9217" max="9217" width="5.28515625" style="373" customWidth="1"/>
    <col min="9218" max="9218" width="45.7109375" style="373" customWidth="1"/>
    <col min="9219" max="9219" width="6.42578125" style="373" customWidth="1"/>
    <col min="9220" max="9220" width="11.7109375" style="373" customWidth="1"/>
    <col min="9221" max="9221" width="13.85546875" style="373" customWidth="1"/>
    <col min="9222" max="9222" width="13.140625" style="373" customWidth="1"/>
    <col min="9223" max="9472" width="9.140625" style="373"/>
    <col min="9473" max="9473" width="5.28515625" style="373" customWidth="1"/>
    <col min="9474" max="9474" width="45.7109375" style="373" customWidth="1"/>
    <col min="9475" max="9475" width="6.42578125" style="373" customWidth="1"/>
    <col min="9476" max="9476" width="11.7109375" style="373" customWidth="1"/>
    <col min="9477" max="9477" width="13.85546875" style="373" customWidth="1"/>
    <col min="9478" max="9478" width="13.140625" style="373" customWidth="1"/>
    <col min="9479" max="9728" width="9.140625" style="373"/>
    <col min="9729" max="9729" width="5.28515625" style="373" customWidth="1"/>
    <col min="9730" max="9730" width="45.7109375" style="373" customWidth="1"/>
    <col min="9731" max="9731" width="6.42578125" style="373" customWidth="1"/>
    <col min="9732" max="9732" width="11.7109375" style="373" customWidth="1"/>
    <col min="9733" max="9733" width="13.85546875" style="373" customWidth="1"/>
    <col min="9734" max="9734" width="13.140625" style="373" customWidth="1"/>
    <col min="9735" max="9984" width="9.140625" style="373"/>
    <col min="9985" max="9985" width="5.28515625" style="373" customWidth="1"/>
    <col min="9986" max="9986" width="45.7109375" style="373" customWidth="1"/>
    <col min="9987" max="9987" width="6.42578125" style="373" customWidth="1"/>
    <col min="9988" max="9988" width="11.7109375" style="373" customWidth="1"/>
    <col min="9989" max="9989" width="13.85546875" style="373" customWidth="1"/>
    <col min="9990" max="9990" width="13.140625" style="373" customWidth="1"/>
    <col min="9991" max="10240" width="9.140625" style="373"/>
    <col min="10241" max="10241" width="5.28515625" style="373" customWidth="1"/>
    <col min="10242" max="10242" width="45.7109375" style="373" customWidth="1"/>
    <col min="10243" max="10243" width="6.42578125" style="373" customWidth="1"/>
    <col min="10244" max="10244" width="11.7109375" style="373" customWidth="1"/>
    <col min="10245" max="10245" width="13.85546875" style="373" customWidth="1"/>
    <col min="10246" max="10246" width="13.140625" style="373" customWidth="1"/>
    <col min="10247" max="10496" width="9.140625" style="373"/>
    <col min="10497" max="10497" width="5.28515625" style="373" customWidth="1"/>
    <col min="10498" max="10498" width="45.7109375" style="373" customWidth="1"/>
    <col min="10499" max="10499" width="6.42578125" style="373" customWidth="1"/>
    <col min="10500" max="10500" width="11.7109375" style="373" customWidth="1"/>
    <col min="10501" max="10501" width="13.85546875" style="373" customWidth="1"/>
    <col min="10502" max="10502" width="13.140625" style="373" customWidth="1"/>
    <col min="10503" max="10752" width="9.140625" style="373"/>
    <col min="10753" max="10753" width="5.28515625" style="373" customWidth="1"/>
    <col min="10754" max="10754" width="45.7109375" style="373" customWidth="1"/>
    <col min="10755" max="10755" width="6.42578125" style="373" customWidth="1"/>
    <col min="10756" max="10756" width="11.7109375" style="373" customWidth="1"/>
    <col min="10757" max="10757" width="13.85546875" style="373" customWidth="1"/>
    <col min="10758" max="10758" width="13.140625" style="373" customWidth="1"/>
    <col min="10759" max="11008" width="9.140625" style="373"/>
    <col min="11009" max="11009" width="5.28515625" style="373" customWidth="1"/>
    <col min="11010" max="11010" width="45.7109375" style="373" customWidth="1"/>
    <col min="11011" max="11011" width="6.42578125" style="373" customWidth="1"/>
    <col min="11012" max="11012" width="11.7109375" style="373" customWidth="1"/>
    <col min="11013" max="11013" width="13.85546875" style="373" customWidth="1"/>
    <col min="11014" max="11014" width="13.140625" style="373" customWidth="1"/>
    <col min="11015" max="11264" width="9.140625" style="373"/>
    <col min="11265" max="11265" width="5.28515625" style="373" customWidth="1"/>
    <col min="11266" max="11266" width="45.7109375" style="373" customWidth="1"/>
    <col min="11267" max="11267" width="6.42578125" style="373" customWidth="1"/>
    <col min="11268" max="11268" width="11.7109375" style="373" customWidth="1"/>
    <col min="11269" max="11269" width="13.85546875" style="373" customWidth="1"/>
    <col min="11270" max="11270" width="13.140625" style="373" customWidth="1"/>
    <col min="11271" max="11520" width="9.140625" style="373"/>
    <col min="11521" max="11521" width="5.28515625" style="373" customWidth="1"/>
    <col min="11522" max="11522" width="45.7109375" style="373" customWidth="1"/>
    <col min="11523" max="11523" width="6.42578125" style="373" customWidth="1"/>
    <col min="11524" max="11524" width="11.7109375" style="373" customWidth="1"/>
    <col min="11525" max="11525" width="13.85546875" style="373" customWidth="1"/>
    <col min="11526" max="11526" width="13.140625" style="373" customWidth="1"/>
    <col min="11527" max="11776" width="9.140625" style="373"/>
    <col min="11777" max="11777" width="5.28515625" style="373" customWidth="1"/>
    <col min="11778" max="11778" width="45.7109375" style="373" customWidth="1"/>
    <col min="11779" max="11779" width="6.42578125" style="373" customWidth="1"/>
    <col min="11780" max="11780" width="11.7109375" style="373" customWidth="1"/>
    <col min="11781" max="11781" width="13.85546875" style="373" customWidth="1"/>
    <col min="11782" max="11782" width="13.140625" style="373" customWidth="1"/>
    <col min="11783" max="12032" width="9.140625" style="373"/>
    <col min="12033" max="12033" width="5.28515625" style="373" customWidth="1"/>
    <col min="12034" max="12034" width="45.7109375" style="373" customWidth="1"/>
    <col min="12035" max="12035" width="6.42578125" style="373" customWidth="1"/>
    <col min="12036" max="12036" width="11.7109375" style="373" customWidth="1"/>
    <col min="12037" max="12037" width="13.85546875" style="373" customWidth="1"/>
    <col min="12038" max="12038" width="13.140625" style="373" customWidth="1"/>
    <col min="12039" max="12288" width="9.140625" style="373"/>
    <col min="12289" max="12289" width="5.28515625" style="373" customWidth="1"/>
    <col min="12290" max="12290" width="45.7109375" style="373" customWidth="1"/>
    <col min="12291" max="12291" width="6.42578125" style="373" customWidth="1"/>
    <col min="12292" max="12292" width="11.7109375" style="373" customWidth="1"/>
    <col min="12293" max="12293" width="13.85546875" style="373" customWidth="1"/>
    <col min="12294" max="12294" width="13.140625" style="373" customWidth="1"/>
    <col min="12295" max="12544" width="9.140625" style="373"/>
    <col min="12545" max="12545" width="5.28515625" style="373" customWidth="1"/>
    <col min="12546" max="12546" width="45.7109375" style="373" customWidth="1"/>
    <col min="12547" max="12547" width="6.42578125" style="373" customWidth="1"/>
    <col min="12548" max="12548" width="11.7109375" style="373" customWidth="1"/>
    <col min="12549" max="12549" width="13.85546875" style="373" customWidth="1"/>
    <col min="12550" max="12550" width="13.140625" style="373" customWidth="1"/>
    <col min="12551" max="12800" width="9.140625" style="373"/>
    <col min="12801" max="12801" width="5.28515625" style="373" customWidth="1"/>
    <col min="12802" max="12802" width="45.7109375" style="373" customWidth="1"/>
    <col min="12803" max="12803" width="6.42578125" style="373" customWidth="1"/>
    <col min="12804" max="12804" width="11.7109375" style="373" customWidth="1"/>
    <col min="12805" max="12805" width="13.85546875" style="373" customWidth="1"/>
    <col min="12806" max="12806" width="13.140625" style="373" customWidth="1"/>
    <col min="12807" max="13056" width="9.140625" style="373"/>
    <col min="13057" max="13057" width="5.28515625" style="373" customWidth="1"/>
    <col min="13058" max="13058" width="45.7109375" style="373" customWidth="1"/>
    <col min="13059" max="13059" width="6.42578125" style="373" customWidth="1"/>
    <col min="13060" max="13060" width="11.7109375" style="373" customWidth="1"/>
    <col min="13061" max="13061" width="13.85546875" style="373" customWidth="1"/>
    <col min="13062" max="13062" width="13.140625" style="373" customWidth="1"/>
    <col min="13063" max="13312" width="9.140625" style="373"/>
    <col min="13313" max="13313" width="5.28515625" style="373" customWidth="1"/>
    <col min="13314" max="13314" width="45.7109375" style="373" customWidth="1"/>
    <col min="13315" max="13315" width="6.42578125" style="373" customWidth="1"/>
    <col min="13316" max="13316" width="11.7109375" style="373" customWidth="1"/>
    <col min="13317" max="13317" width="13.85546875" style="373" customWidth="1"/>
    <col min="13318" max="13318" width="13.140625" style="373" customWidth="1"/>
    <col min="13319" max="13568" width="9.140625" style="373"/>
    <col min="13569" max="13569" width="5.28515625" style="373" customWidth="1"/>
    <col min="13570" max="13570" width="45.7109375" style="373" customWidth="1"/>
    <col min="13571" max="13571" width="6.42578125" style="373" customWidth="1"/>
    <col min="13572" max="13572" width="11.7109375" style="373" customWidth="1"/>
    <col min="13573" max="13573" width="13.85546875" style="373" customWidth="1"/>
    <col min="13574" max="13574" width="13.140625" style="373" customWidth="1"/>
    <col min="13575" max="13824" width="9.140625" style="373"/>
    <col min="13825" max="13825" width="5.28515625" style="373" customWidth="1"/>
    <col min="13826" max="13826" width="45.7109375" style="373" customWidth="1"/>
    <col min="13827" max="13827" width="6.42578125" style="373" customWidth="1"/>
    <col min="13828" max="13828" width="11.7109375" style="373" customWidth="1"/>
    <col min="13829" max="13829" width="13.85546875" style="373" customWidth="1"/>
    <col min="13830" max="13830" width="13.140625" style="373" customWidth="1"/>
    <col min="13831" max="14080" width="9.140625" style="373"/>
    <col min="14081" max="14081" width="5.28515625" style="373" customWidth="1"/>
    <col min="14082" max="14082" width="45.7109375" style="373" customWidth="1"/>
    <col min="14083" max="14083" width="6.42578125" style="373" customWidth="1"/>
    <col min="14084" max="14084" width="11.7109375" style="373" customWidth="1"/>
    <col min="14085" max="14085" width="13.85546875" style="373" customWidth="1"/>
    <col min="14086" max="14086" width="13.140625" style="373" customWidth="1"/>
    <col min="14087" max="14336" width="9.140625" style="373"/>
    <col min="14337" max="14337" width="5.28515625" style="373" customWidth="1"/>
    <col min="14338" max="14338" width="45.7109375" style="373" customWidth="1"/>
    <col min="14339" max="14339" width="6.42578125" style="373" customWidth="1"/>
    <col min="14340" max="14340" width="11.7109375" style="373" customWidth="1"/>
    <col min="14341" max="14341" width="13.85546875" style="373" customWidth="1"/>
    <col min="14342" max="14342" width="13.140625" style="373" customWidth="1"/>
    <col min="14343" max="14592" width="9.140625" style="373"/>
    <col min="14593" max="14593" width="5.28515625" style="373" customWidth="1"/>
    <col min="14594" max="14594" width="45.7109375" style="373" customWidth="1"/>
    <col min="14595" max="14595" width="6.42578125" style="373" customWidth="1"/>
    <col min="14596" max="14596" width="11.7109375" style="373" customWidth="1"/>
    <col min="14597" max="14597" width="13.85546875" style="373" customWidth="1"/>
    <col min="14598" max="14598" width="13.140625" style="373" customWidth="1"/>
    <col min="14599" max="14848" width="9.140625" style="373"/>
    <col min="14849" max="14849" width="5.28515625" style="373" customWidth="1"/>
    <col min="14850" max="14850" width="45.7109375" style="373" customWidth="1"/>
    <col min="14851" max="14851" width="6.42578125" style="373" customWidth="1"/>
    <col min="14852" max="14852" width="11.7109375" style="373" customWidth="1"/>
    <col min="14853" max="14853" width="13.85546875" style="373" customWidth="1"/>
    <col min="14854" max="14854" width="13.140625" style="373" customWidth="1"/>
    <col min="14855" max="15104" width="9.140625" style="373"/>
    <col min="15105" max="15105" width="5.28515625" style="373" customWidth="1"/>
    <col min="15106" max="15106" width="45.7109375" style="373" customWidth="1"/>
    <col min="15107" max="15107" width="6.42578125" style="373" customWidth="1"/>
    <col min="15108" max="15108" width="11.7109375" style="373" customWidth="1"/>
    <col min="15109" max="15109" width="13.85546875" style="373" customWidth="1"/>
    <col min="15110" max="15110" width="13.140625" style="373" customWidth="1"/>
    <col min="15111" max="15360" width="9.140625" style="373"/>
    <col min="15361" max="15361" width="5.28515625" style="373" customWidth="1"/>
    <col min="15362" max="15362" width="45.7109375" style="373" customWidth="1"/>
    <col min="15363" max="15363" width="6.42578125" style="373" customWidth="1"/>
    <col min="15364" max="15364" width="11.7109375" style="373" customWidth="1"/>
    <col min="15365" max="15365" width="13.85546875" style="373" customWidth="1"/>
    <col min="15366" max="15366" width="13.140625" style="373" customWidth="1"/>
    <col min="15367" max="15616" width="9.140625" style="373"/>
    <col min="15617" max="15617" width="5.28515625" style="373" customWidth="1"/>
    <col min="15618" max="15618" width="45.7109375" style="373" customWidth="1"/>
    <col min="15619" max="15619" width="6.42578125" style="373" customWidth="1"/>
    <col min="15620" max="15620" width="11.7109375" style="373" customWidth="1"/>
    <col min="15621" max="15621" width="13.85546875" style="373" customWidth="1"/>
    <col min="15622" max="15622" width="13.140625" style="373" customWidth="1"/>
    <col min="15623" max="15872" width="9.140625" style="373"/>
    <col min="15873" max="15873" width="5.28515625" style="373" customWidth="1"/>
    <col min="15874" max="15874" width="45.7109375" style="373" customWidth="1"/>
    <col min="15875" max="15875" width="6.42578125" style="373" customWidth="1"/>
    <col min="15876" max="15876" width="11.7109375" style="373" customWidth="1"/>
    <col min="15877" max="15877" width="13.85546875" style="373" customWidth="1"/>
    <col min="15878" max="15878" width="13.140625" style="373" customWidth="1"/>
    <col min="15879" max="16128" width="9.140625" style="373"/>
    <col min="16129" max="16129" width="5.28515625" style="373" customWidth="1"/>
    <col min="16130" max="16130" width="45.7109375" style="373" customWidth="1"/>
    <col min="16131" max="16131" width="6.42578125" style="373" customWidth="1"/>
    <col min="16132" max="16132" width="11.7109375" style="373" customWidth="1"/>
    <col min="16133" max="16133" width="13.85546875" style="373" customWidth="1"/>
    <col min="16134" max="16134" width="13.140625" style="373" customWidth="1"/>
    <col min="16135" max="16384" width="9.140625" style="373"/>
  </cols>
  <sheetData>
    <row r="2" spans="1:6">
      <c r="A2" s="371" t="s">
        <v>2266</v>
      </c>
      <c r="B2" s="829" t="s">
        <v>2267</v>
      </c>
      <c r="C2" s="830"/>
      <c r="D2" s="830"/>
    </row>
    <row r="3" spans="1:6">
      <c r="B3" s="374"/>
    </row>
    <row r="4" spans="1:6">
      <c r="A4" s="377" t="s">
        <v>1317</v>
      </c>
      <c r="B4" s="378" t="s">
        <v>1318</v>
      </c>
      <c r="C4" s="379" t="s">
        <v>1319</v>
      </c>
      <c r="D4" s="407" t="s">
        <v>1320</v>
      </c>
      <c r="E4" s="381" t="s">
        <v>1321</v>
      </c>
      <c r="F4" s="408" t="s">
        <v>1322</v>
      </c>
    </row>
    <row r="5" spans="1:6">
      <c r="A5" s="383"/>
      <c r="B5" s="384"/>
      <c r="E5" s="385"/>
      <c r="F5" s="409"/>
    </row>
    <row r="6" spans="1:6">
      <c r="A6" s="383"/>
      <c r="B6" s="387" t="s">
        <v>1625</v>
      </c>
      <c r="E6" s="385"/>
      <c r="F6" s="409"/>
    </row>
    <row r="7" spans="1:6" ht="90">
      <c r="A7" s="383"/>
      <c r="B7" s="410" t="s">
        <v>2216</v>
      </c>
      <c r="E7" s="883"/>
      <c r="F7" s="676"/>
    </row>
    <row r="8" spans="1:6">
      <c r="A8" s="455"/>
      <c r="B8" s="398"/>
      <c r="C8" s="400"/>
      <c r="D8" s="423"/>
      <c r="E8" s="888"/>
      <c r="F8" s="685"/>
    </row>
    <row r="9" spans="1:6" ht="45">
      <c r="A9" s="455">
        <v>1</v>
      </c>
      <c r="B9" s="398" t="s">
        <v>2217</v>
      </c>
      <c r="C9" s="400" t="s">
        <v>135</v>
      </c>
      <c r="D9" s="423">
        <v>1</v>
      </c>
      <c r="E9" s="888">
        <v>0</v>
      </c>
      <c r="F9" s="685">
        <f>D9*E9</f>
        <v>0</v>
      </c>
    </row>
    <row r="10" spans="1:6" s="436" customFormat="1" ht="8.25">
      <c r="A10" s="432"/>
      <c r="B10" s="446"/>
      <c r="C10" s="434"/>
      <c r="D10" s="435"/>
      <c r="E10" s="900"/>
      <c r="F10" s="694"/>
    </row>
    <row r="11" spans="1:6" ht="135">
      <c r="A11" s="455">
        <v>2</v>
      </c>
      <c r="B11" s="398" t="s">
        <v>2218</v>
      </c>
      <c r="C11" s="400" t="s">
        <v>135</v>
      </c>
      <c r="D11" s="423">
        <v>1</v>
      </c>
      <c r="E11" s="888">
        <v>0</v>
      </c>
      <c r="F11" s="685">
        <f>D11*E11</f>
        <v>0</v>
      </c>
    </row>
    <row r="12" spans="1:6" ht="259.5" customHeight="1">
      <c r="A12" s="455"/>
      <c r="B12" s="398" t="s">
        <v>2219</v>
      </c>
      <c r="C12" s="400"/>
      <c r="D12" s="423"/>
      <c r="E12" s="888"/>
      <c r="F12" s="685"/>
    </row>
    <row r="13" spans="1:6" s="436" customFormat="1" ht="8.25">
      <c r="A13" s="432"/>
      <c r="B13" s="446"/>
      <c r="C13" s="434"/>
      <c r="D13" s="435"/>
      <c r="E13" s="900"/>
      <c r="F13" s="694"/>
    </row>
    <row r="14" spans="1:6" ht="30">
      <c r="A14" s="455">
        <v>3</v>
      </c>
      <c r="B14" s="398" t="s">
        <v>2220</v>
      </c>
      <c r="C14" s="400" t="s">
        <v>135</v>
      </c>
      <c r="D14" s="423">
        <v>1</v>
      </c>
      <c r="E14" s="888">
        <v>0</v>
      </c>
      <c r="F14" s="685">
        <f>D14*E14</f>
        <v>0</v>
      </c>
    </row>
    <row r="15" spans="1:6" s="436" customFormat="1" ht="8.25">
      <c r="A15" s="432"/>
      <c r="B15" s="446"/>
      <c r="C15" s="434"/>
      <c r="D15" s="435"/>
      <c r="E15" s="900"/>
      <c r="F15" s="694"/>
    </row>
    <row r="16" spans="1:6">
      <c r="A16" s="455">
        <v>4</v>
      </c>
      <c r="B16" s="398" t="s">
        <v>2221</v>
      </c>
      <c r="C16" s="400" t="s">
        <v>135</v>
      </c>
      <c r="D16" s="423">
        <v>1</v>
      </c>
      <c r="E16" s="888">
        <v>0</v>
      </c>
      <c r="F16" s="685">
        <f>D16*E16</f>
        <v>0</v>
      </c>
    </row>
    <row r="17" spans="1:6" s="436" customFormat="1" ht="8.25">
      <c r="A17" s="432"/>
      <c r="B17" s="446"/>
      <c r="C17" s="434"/>
      <c r="D17" s="435"/>
      <c r="E17" s="900"/>
      <c r="F17" s="694"/>
    </row>
    <row r="18" spans="1:6">
      <c r="A18" s="455">
        <v>5</v>
      </c>
      <c r="B18" s="398" t="s">
        <v>2222</v>
      </c>
      <c r="C18" s="400" t="s">
        <v>135</v>
      </c>
      <c r="D18" s="423">
        <v>1</v>
      </c>
      <c r="E18" s="888">
        <v>0</v>
      </c>
      <c r="F18" s="685">
        <f>D18*E18</f>
        <v>0</v>
      </c>
    </row>
    <row r="19" spans="1:6" s="436" customFormat="1" ht="8.25">
      <c r="A19" s="432"/>
      <c r="B19" s="446"/>
      <c r="C19" s="434"/>
      <c r="D19" s="435"/>
      <c r="E19" s="900"/>
      <c r="F19" s="694"/>
    </row>
    <row r="20" spans="1:6" ht="45">
      <c r="A20" s="455">
        <v>6</v>
      </c>
      <c r="B20" s="398" t="s">
        <v>2223</v>
      </c>
      <c r="C20" s="400" t="s">
        <v>135</v>
      </c>
      <c r="D20" s="423">
        <v>1</v>
      </c>
      <c r="E20" s="888">
        <v>0</v>
      </c>
      <c r="F20" s="685">
        <f>D20*E20</f>
        <v>0</v>
      </c>
    </row>
    <row r="21" spans="1:6" s="436" customFormat="1" ht="8.25">
      <c r="A21" s="432"/>
      <c r="B21" s="446"/>
      <c r="C21" s="434"/>
      <c r="D21" s="435"/>
      <c r="E21" s="900"/>
      <c r="F21" s="694"/>
    </row>
    <row r="22" spans="1:6" ht="45">
      <c r="A22" s="455">
        <v>7</v>
      </c>
      <c r="B22" s="398" t="s">
        <v>2224</v>
      </c>
      <c r="C22" s="400" t="s">
        <v>135</v>
      </c>
      <c r="D22" s="423">
        <v>1</v>
      </c>
      <c r="E22" s="888">
        <v>0</v>
      </c>
      <c r="F22" s="685">
        <f>D22*E22</f>
        <v>0</v>
      </c>
    </row>
    <row r="23" spans="1:6" s="436" customFormat="1" ht="8.25">
      <c r="A23" s="432"/>
      <c r="B23" s="446"/>
      <c r="C23" s="434"/>
      <c r="D23" s="435"/>
      <c r="E23" s="900"/>
      <c r="F23" s="694"/>
    </row>
    <row r="24" spans="1:6" ht="75">
      <c r="A24" s="455">
        <v>6</v>
      </c>
      <c r="B24" s="398" t="s">
        <v>2225</v>
      </c>
      <c r="C24" s="400" t="s">
        <v>963</v>
      </c>
      <c r="D24" s="423">
        <v>1</v>
      </c>
      <c r="E24" s="888">
        <v>0</v>
      </c>
      <c r="F24" s="685">
        <f>D24*E24</f>
        <v>0</v>
      </c>
    </row>
    <row r="25" spans="1:6" s="436" customFormat="1" ht="8.25">
      <c r="A25" s="432"/>
      <c r="B25" s="446"/>
      <c r="C25" s="434"/>
      <c r="D25" s="435"/>
      <c r="E25" s="900"/>
      <c r="F25" s="694"/>
    </row>
    <row r="26" spans="1:6" ht="45">
      <c r="A26" s="455">
        <v>7</v>
      </c>
      <c r="B26" s="390" t="s">
        <v>2226</v>
      </c>
      <c r="C26" s="400" t="s">
        <v>135</v>
      </c>
      <c r="D26" s="423">
        <v>1</v>
      </c>
      <c r="E26" s="888">
        <v>0</v>
      </c>
      <c r="F26" s="685">
        <f>D26*E26</f>
        <v>0</v>
      </c>
    </row>
    <row r="27" spans="1:6" s="436" customFormat="1" ht="8.25">
      <c r="A27" s="432"/>
      <c r="B27" s="446"/>
      <c r="C27" s="434"/>
      <c r="D27" s="435"/>
      <c r="E27" s="900"/>
      <c r="F27" s="694"/>
    </row>
    <row r="28" spans="1:6" ht="30">
      <c r="A28" s="455">
        <v>8</v>
      </c>
      <c r="B28" s="390" t="s">
        <v>2227</v>
      </c>
      <c r="C28" s="400" t="s">
        <v>135</v>
      </c>
      <c r="D28" s="423">
        <v>1</v>
      </c>
      <c r="E28" s="888">
        <v>0</v>
      </c>
      <c r="F28" s="685">
        <f>D28*E28</f>
        <v>0</v>
      </c>
    </row>
    <row r="29" spans="1:6" s="436" customFormat="1" ht="8.25">
      <c r="A29" s="432"/>
      <c r="B29" s="446"/>
      <c r="C29" s="434"/>
      <c r="D29" s="435"/>
      <c r="E29" s="900"/>
      <c r="F29" s="694"/>
    </row>
    <row r="30" spans="1:6" ht="30">
      <c r="A30" s="455">
        <v>9</v>
      </c>
      <c r="B30" s="390" t="s">
        <v>2228</v>
      </c>
      <c r="C30" s="400" t="s">
        <v>135</v>
      </c>
      <c r="D30" s="423">
        <v>1</v>
      </c>
      <c r="E30" s="888">
        <v>0</v>
      </c>
      <c r="F30" s="685">
        <f>D30*E30</f>
        <v>0</v>
      </c>
    </row>
    <row r="31" spans="1:6" s="436" customFormat="1" ht="8.25">
      <c r="A31" s="432"/>
      <c r="B31" s="446"/>
      <c r="C31" s="434"/>
      <c r="D31" s="435"/>
      <c r="E31" s="900"/>
      <c r="F31" s="694"/>
    </row>
    <row r="32" spans="1:6" ht="90">
      <c r="A32" s="455">
        <v>10</v>
      </c>
      <c r="B32" s="398" t="s">
        <v>2229</v>
      </c>
      <c r="C32" s="400" t="s">
        <v>135</v>
      </c>
      <c r="D32" s="423">
        <v>1</v>
      </c>
      <c r="E32" s="888">
        <v>0</v>
      </c>
      <c r="F32" s="685">
        <f>D32*E32</f>
        <v>0</v>
      </c>
    </row>
    <row r="33" spans="1:6" s="436" customFormat="1" ht="8.25">
      <c r="A33" s="432"/>
      <c r="B33" s="446"/>
      <c r="C33" s="434"/>
      <c r="D33" s="435"/>
      <c r="E33" s="900"/>
      <c r="F33" s="694"/>
    </row>
    <row r="34" spans="1:6" ht="30">
      <c r="A34" s="455">
        <v>11</v>
      </c>
      <c r="B34" s="398" t="s">
        <v>2230</v>
      </c>
      <c r="C34" s="400" t="s">
        <v>135</v>
      </c>
      <c r="D34" s="423">
        <v>1</v>
      </c>
      <c r="E34" s="888">
        <v>0</v>
      </c>
      <c r="F34" s="685">
        <f>D34*E34</f>
        <v>0</v>
      </c>
    </row>
    <row r="35" spans="1:6" s="436" customFormat="1" ht="8.25">
      <c r="A35" s="432"/>
      <c r="B35" s="446"/>
      <c r="C35" s="434"/>
      <c r="D35" s="435"/>
      <c r="E35" s="900"/>
      <c r="F35" s="694"/>
    </row>
    <row r="36" spans="1:6" ht="45">
      <c r="A36" s="455">
        <v>12</v>
      </c>
      <c r="B36" s="398" t="s">
        <v>2231</v>
      </c>
      <c r="C36" s="400" t="s">
        <v>135</v>
      </c>
      <c r="D36" s="423">
        <v>1</v>
      </c>
      <c r="E36" s="888">
        <v>0</v>
      </c>
      <c r="F36" s="685">
        <f>D36*E36</f>
        <v>0</v>
      </c>
    </row>
    <row r="37" spans="1:6">
      <c r="A37" s="455"/>
      <c r="B37" s="398"/>
      <c r="C37" s="400"/>
      <c r="D37" s="423"/>
      <c r="E37" s="888"/>
      <c r="F37" s="685"/>
    </row>
    <row r="38" spans="1:6">
      <c r="A38" s="377"/>
      <c r="B38" s="401" t="s">
        <v>978</v>
      </c>
      <c r="C38" s="402"/>
      <c r="D38" s="404"/>
      <c r="E38" s="404"/>
      <c r="F38" s="428">
        <f>SUM(F9:F37)</f>
        <v>0</v>
      </c>
    </row>
    <row r="40" spans="1:6">
      <c r="F40" s="372"/>
    </row>
    <row r="41" spans="1:6">
      <c r="F41" s="372"/>
    </row>
  </sheetData>
  <sheetProtection algorithmName="SHA-512" hashValue="dGqj1TIHa620hTap+VcI4qIamlXf1zKdkAFeMnpzGpBAry+nEoCyd64oZp0Qo1t5crPBCWlPojREqCVXlN5dfg==" saltValue="mKid9Fp4X+5WHfTATzmQxw==" spinCount="100000" sheet="1" objects="1" scenarios="1"/>
  <mergeCells count="1">
    <mergeCell ref="B2:D2"/>
  </mergeCells>
  <pageMargins left="0.7" right="0.7" top="0.75" bottom="0.75" header="0.3" footer="0.3"/>
  <pageSetup paperSize="9" scale="91"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1CA7A-A7CD-4C1A-A996-BFED6BA3EFB3}">
  <sheetPr>
    <tabColor rgb="FFFFFF00"/>
  </sheetPr>
  <dimension ref="A1:J101"/>
  <sheetViews>
    <sheetView view="pageBreakPreview" zoomScaleSheetLayoutView="100" workbookViewId="0">
      <selection activeCell="E52" sqref="E52"/>
    </sheetView>
  </sheetViews>
  <sheetFormatPr defaultRowHeight="16.5"/>
  <cols>
    <col min="1" max="1" width="7.140625" style="48" customWidth="1"/>
    <col min="2" max="2" width="39.42578125" style="1" customWidth="1"/>
    <col min="3" max="3" width="8.5703125" style="48" customWidth="1"/>
    <col min="4" max="4" width="11.140625" style="48" customWidth="1"/>
    <col min="5" max="5" width="11.28515625" style="48" customWidth="1"/>
    <col min="6" max="6" width="12.42578125" style="48" customWidth="1"/>
    <col min="7" max="7" width="16.42578125" style="1" hidden="1" customWidth="1"/>
    <col min="8" max="8" width="16.85546875" style="1" hidden="1" customWidth="1"/>
    <col min="9" max="9" width="8.85546875" style="1" hidden="1" customWidth="1"/>
    <col min="10" max="10" width="14.85546875" style="1" hidden="1" customWidth="1"/>
    <col min="11" max="11" width="9.140625" style="1"/>
    <col min="12" max="12" width="7.140625" style="1" customWidth="1"/>
    <col min="13" max="256" width="9.14062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9.140625" style="1"/>
    <col min="16140" max="16140" width="7.140625" style="1" customWidth="1"/>
    <col min="16141" max="16384" width="9.140625" style="1"/>
  </cols>
  <sheetData>
    <row r="1" spans="1:6">
      <c r="A1" s="78" t="s">
        <v>65</v>
      </c>
      <c r="B1" s="24" t="s">
        <v>66</v>
      </c>
    </row>
    <row r="2" spans="1:6">
      <c r="A2" s="78"/>
      <c r="B2" s="24"/>
    </row>
    <row r="3" spans="1:6" ht="42.75" customHeight="1">
      <c r="A3" s="78"/>
      <c r="B3" s="737" t="s">
        <v>67</v>
      </c>
      <c r="C3" s="737"/>
      <c r="D3" s="737"/>
      <c r="E3" s="737"/>
      <c r="F3" s="737"/>
    </row>
    <row r="4" spans="1:6">
      <c r="A4" s="78"/>
      <c r="B4" s="736"/>
      <c r="C4" s="736"/>
      <c r="D4" s="736"/>
      <c r="E4" s="736"/>
      <c r="F4" s="736"/>
    </row>
    <row r="5" spans="1:6">
      <c r="A5" s="78"/>
      <c r="B5" s="738" t="s">
        <v>68</v>
      </c>
      <c r="C5" s="738"/>
      <c r="D5" s="738"/>
      <c r="E5" s="738"/>
      <c r="F5" s="738"/>
    </row>
    <row r="6" spans="1:6" ht="72.75" customHeight="1">
      <c r="A6" s="78"/>
      <c r="B6" s="736" t="s">
        <v>69</v>
      </c>
      <c r="C6" s="736"/>
      <c r="D6" s="736"/>
      <c r="E6" s="736"/>
      <c r="F6" s="736"/>
    </row>
    <row r="7" spans="1:6" ht="45" customHeight="1">
      <c r="A7" s="78"/>
      <c r="B7" s="736" t="s">
        <v>70</v>
      </c>
      <c r="C7" s="736"/>
      <c r="D7" s="736"/>
      <c r="E7" s="736"/>
      <c r="F7" s="736"/>
    </row>
    <row r="8" spans="1:6" ht="97.5" customHeight="1">
      <c r="A8" s="78"/>
      <c r="B8" s="736" t="s">
        <v>71</v>
      </c>
      <c r="C8" s="736"/>
      <c r="D8" s="736"/>
      <c r="E8" s="736"/>
      <c r="F8" s="736"/>
    </row>
    <row r="9" spans="1:6">
      <c r="A9" s="78"/>
      <c r="B9" s="736"/>
      <c r="C9" s="736"/>
      <c r="D9" s="736"/>
      <c r="E9" s="736"/>
      <c r="F9" s="736"/>
    </row>
    <row r="10" spans="1:6">
      <c r="A10" s="78"/>
      <c r="B10" s="738" t="s">
        <v>72</v>
      </c>
      <c r="C10" s="738"/>
      <c r="D10" s="738"/>
      <c r="E10" s="738"/>
      <c r="F10" s="738"/>
    </row>
    <row r="11" spans="1:6" ht="29.25" customHeight="1">
      <c r="A11" s="78"/>
      <c r="B11" s="736" t="s">
        <v>73</v>
      </c>
      <c r="C11" s="736"/>
      <c r="D11" s="736"/>
      <c r="E11" s="736"/>
      <c r="F11" s="736"/>
    </row>
    <row r="12" spans="1:6">
      <c r="A12" s="78"/>
      <c r="B12" s="736" t="s">
        <v>74</v>
      </c>
      <c r="C12" s="736"/>
      <c r="D12" s="736"/>
      <c r="E12" s="736"/>
      <c r="F12" s="736"/>
    </row>
    <row r="13" spans="1:6">
      <c r="A13" s="78"/>
      <c r="B13" s="739" t="s">
        <v>75</v>
      </c>
      <c r="C13" s="739"/>
      <c r="D13" s="739"/>
      <c r="E13" s="739"/>
      <c r="F13" s="739"/>
    </row>
    <row r="14" spans="1:6">
      <c r="A14" s="79" t="s">
        <v>76</v>
      </c>
      <c r="B14" s="736" t="s">
        <v>77</v>
      </c>
      <c r="C14" s="736"/>
      <c r="D14" s="736"/>
      <c r="E14" s="736"/>
      <c r="F14" s="736"/>
    </row>
    <row r="15" spans="1:6">
      <c r="A15" s="79" t="s">
        <v>76</v>
      </c>
      <c r="B15" s="736" t="s">
        <v>78</v>
      </c>
      <c r="C15" s="736"/>
      <c r="D15" s="736"/>
      <c r="E15" s="736"/>
      <c r="F15" s="736"/>
    </row>
    <row r="16" spans="1:6">
      <c r="A16" s="79" t="s">
        <v>76</v>
      </c>
      <c r="B16" s="736" t="s">
        <v>79</v>
      </c>
      <c r="C16" s="736"/>
      <c r="D16" s="736"/>
      <c r="E16" s="736"/>
      <c r="F16" s="736"/>
    </row>
    <row r="17" spans="1:6">
      <c r="A17" s="79" t="s">
        <v>76</v>
      </c>
      <c r="B17" s="736" t="s">
        <v>80</v>
      </c>
      <c r="C17" s="736"/>
      <c r="D17" s="736"/>
      <c r="E17" s="736"/>
      <c r="F17" s="736"/>
    </row>
    <row r="18" spans="1:6">
      <c r="A18" s="79" t="s">
        <v>76</v>
      </c>
      <c r="B18" s="736" t="s">
        <v>81</v>
      </c>
      <c r="C18" s="736"/>
      <c r="D18" s="736"/>
      <c r="E18" s="736"/>
      <c r="F18" s="736"/>
    </row>
    <row r="19" spans="1:6">
      <c r="A19" s="79" t="s">
        <v>76</v>
      </c>
      <c r="B19" s="736" t="s">
        <v>82</v>
      </c>
      <c r="C19" s="736"/>
      <c r="D19" s="736"/>
      <c r="E19" s="736"/>
      <c r="F19" s="736"/>
    </row>
    <row r="20" spans="1:6">
      <c r="A20" s="79" t="s">
        <v>76</v>
      </c>
      <c r="B20" s="736" t="s">
        <v>83</v>
      </c>
      <c r="C20" s="736"/>
      <c r="D20" s="736"/>
      <c r="E20" s="736"/>
      <c r="F20" s="736"/>
    </row>
    <row r="21" spans="1:6" ht="28.5" customHeight="1">
      <c r="A21" s="79" t="s">
        <v>76</v>
      </c>
      <c r="B21" s="736" t="s">
        <v>84</v>
      </c>
      <c r="C21" s="736"/>
      <c r="D21" s="736"/>
      <c r="E21" s="736"/>
      <c r="F21" s="736"/>
    </row>
    <row r="22" spans="1:6">
      <c r="A22" s="79" t="s">
        <v>76</v>
      </c>
      <c r="B22" s="736" t="s">
        <v>85</v>
      </c>
      <c r="C22" s="736"/>
      <c r="D22" s="736"/>
      <c r="E22" s="736"/>
      <c r="F22" s="736"/>
    </row>
    <row r="23" spans="1:6">
      <c r="A23" s="79" t="s">
        <v>76</v>
      </c>
      <c r="B23" s="736" t="s">
        <v>86</v>
      </c>
      <c r="C23" s="736"/>
      <c r="D23" s="736"/>
      <c r="E23" s="736"/>
      <c r="F23" s="736"/>
    </row>
    <row r="24" spans="1:6">
      <c r="A24" s="79" t="s">
        <v>76</v>
      </c>
      <c r="B24" s="736" t="s">
        <v>87</v>
      </c>
      <c r="C24" s="736"/>
      <c r="D24" s="736"/>
      <c r="E24" s="736"/>
      <c r="F24" s="736"/>
    </row>
    <row r="25" spans="1:6">
      <c r="A25" s="79" t="s">
        <v>76</v>
      </c>
      <c r="B25" s="736" t="s">
        <v>88</v>
      </c>
      <c r="C25" s="736"/>
      <c r="D25" s="736"/>
      <c r="E25" s="736"/>
      <c r="F25" s="736"/>
    </row>
    <row r="26" spans="1:6">
      <c r="A26" s="79" t="s">
        <v>76</v>
      </c>
      <c r="B26" s="736" t="s">
        <v>89</v>
      </c>
      <c r="C26" s="736"/>
      <c r="D26" s="736"/>
      <c r="E26" s="736"/>
      <c r="F26" s="736"/>
    </row>
    <row r="27" spans="1:6">
      <c r="A27" s="79" t="s">
        <v>76</v>
      </c>
      <c r="B27" s="736" t="s">
        <v>90</v>
      </c>
      <c r="C27" s="736"/>
      <c r="D27" s="736"/>
      <c r="E27" s="736"/>
      <c r="F27" s="736"/>
    </row>
    <row r="28" spans="1:6" ht="28.5" customHeight="1">
      <c r="A28" s="79" t="s">
        <v>76</v>
      </c>
      <c r="B28" s="738" t="s">
        <v>91</v>
      </c>
      <c r="C28" s="738"/>
      <c r="D28" s="738"/>
      <c r="E28" s="738"/>
      <c r="F28" s="738"/>
    </row>
    <row r="29" spans="1:6">
      <c r="A29" s="79" t="s">
        <v>76</v>
      </c>
      <c r="B29" s="736" t="s">
        <v>92</v>
      </c>
      <c r="C29" s="736"/>
      <c r="D29" s="736"/>
      <c r="E29" s="736"/>
      <c r="F29" s="736"/>
    </row>
    <row r="30" spans="1:6">
      <c r="A30" s="79" t="s">
        <v>76</v>
      </c>
      <c r="B30" s="736" t="s">
        <v>93</v>
      </c>
      <c r="C30" s="736"/>
      <c r="D30" s="736"/>
      <c r="E30" s="736"/>
      <c r="F30" s="736"/>
    </row>
    <row r="31" spans="1:6" ht="6.75" customHeight="1">
      <c r="A31" s="78"/>
      <c r="B31" s="736"/>
      <c r="C31" s="736"/>
      <c r="D31" s="736"/>
      <c r="E31" s="736"/>
      <c r="F31" s="736"/>
    </row>
    <row r="32" spans="1:6" ht="54.75" customHeight="1">
      <c r="A32" s="78"/>
      <c r="B32" s="736" t="s">
        <v>94</v>
      </c>
      <c r="C32" s="736"/>
      <c r="D32" s="736"/>
      <c r="E32" s="736"/>
      <c r="F32" s="736"/>
    </row>
    <row r="33" spans="1:6">
      <c r="A33" s="78"/>
      <c r="B33" s="736"/>
      <c r="C33" s="736"/>
      <c r="D33" s="736"/>
      <c r="E33" s="736"/>
      <c r="F33" s="736"/>
    </row>
    <row r="34" spans="1:6">
      <c r="A34" s="78"/>
      <c r="B34" s="738" t="s">
        <v>95</v>
      </c>
      <c r="C34" s="738"/>
      <c r="D34" s="738"/>
      <c r="E34" s="738"/>
      <c r="F34" s="738"/>
    </row>
    <row r="35" spans="1:6" ht="40.5" customHeight="1">
      <c r="A35" s="79" t="s">
        <v>76</v>
      </c>
      <c r="B35" s="736" t="s">
        <v>96</v>
      </c>
      <c r="C35" s="736"/>
      <c r="D35" s="736"/>
      <c r="E35" s="736"/>
      <c r="F35" s="736"/>
    </row>
    <row r="36" spans="1:6">
      <c r="A36" s="79" t="s">
        <v>76</v>
      </c>
      <c r="B36" s="736" t="s">
        <v>97</v>
      </c>
      <c r="C36" s="736"/>
      <c r="D36" s="736"/>
      <c r="E36" s="736"/>
      <c r="F36" s="736"/>
    </row>
    <row r="37" spans="1:6" ht="56.25" customHeight="1">
      <c r="A37" s="79" t="s">
        <v>76</v>
      </c>
      <c r="B37" s="736" t="s">
        <v>98</v>
      </c>
      <c r="C37" s="736"/>
      <c r="D37" s="736"/>
      <c r="E37" s="736"/>
      <c r="F37" s="736"/>
    </row>
    <row r="38" spans="1:6" ht="27.75" customHeight="1">
      <c r="A38" s="79" t="s">
        <v>76</v>
      </c>
      <c r="B38" s="736" t="s">
        <v>99</v>
      </c>
      <c r="C38" s="736"/>
      <c r="D38" s="736"/>
      <c r="E38" s="736"/>
      <c r="F38" s="736"/>
    </row>
    <row r="39" spans="1:6">
      <c r="A39" s="79" t="s">
        <v>76</v>
      </c>
      <c r="B39" s="736" t="s">
        <v>100</v>
      </c>
      <c r="C39" s="736"/>
      <c r="D39" s="736"/>
      <c r="E39" s="736"/>
      <c r="F39" s="736"/>
    </row>
    <row r="40" spans="1:6">
      <c r="A40" s="79" t="s">
        <v>76</v>
      </c>
      <c r="B40" s="736" t="s">
        <v>101</v>
      </c>
      <c r="C40" s="736"/>
      <c r="D40" s="736"/>
      <c r="E40" s="736"/>
      <c r="F40" s="736"/>
    </row>
    <row r="41" spans="1:6" ht="27" customHeight="1">
      <c r="A41" s="79" t="s">
        <v>76</v>
      </c>
      <c r="B41" s="736" t="s">
        <v>102</v>
      </c>
      <c r="C41" s="736"/>
      <c r="D41" s="736"/>
      <c r="E41" s="736"/>
      <c r="F41" s="736"/>
    </row>
    <row r="42" spans="1:6">
      <c r="A42" s="79" t="s">
        <v>76</v>
      </c>
      <c r="B42" s="736" t="s">
        <v>103</v>
      </c>
      <c r="C42" s="736"/>
      <c r="D42" s="736"/>
      <c r="E42" s="736"/>
      <c r="F42" s="736"/>
    </row>
    <row r="43" spans="1:6">
      <c r="A43" s="79" t="s">
        <v>76</v>
      </c>
      <c r="B43" s="736" t="s">
        <v>104</v>
      </c>
      <c r="C43" s="736"/>
      <c r="D43" s="736"/>
      <c r="E43" s="736"/>
      <c r="F43" s="736"/>
    </row>
    <row r="44" spans="1:6">
      <c r="A44" s="78"/>
      <c r="B44" s="736"/>
      <c r="C44" s="736"/>
      <c r="D44" s="736"/>
      <c r="E44" s="736"/>
      <c r="F44" s="736"/>
    </row>
    <row r="45" spans="1:6">
      <c r="A45" s="78"/>
      <c r="B45" s="738" t="s">
        <v>105</v>
      </c>
      <c r="C45" s="738"/>
      <c r="D45" s="738"/>
      <c r="E45" s="738"/>
      <c r="F45" s="738"/>
    </row>
    <row r="46" spans="1:6" ht="29.25" customHeight="1">
      <c r="A46" s="78"/>
      <c r="B46" s="736" t="s">
        <v>106</v>
      </c>
      <c r="C46" s="736"/>
      <c r="D46" s="736"/>
      <c r="E46" s="736"/>
      <c r="F46" s="736"/>
    </row>
    <row r="47" spans="1:6">
      <c r="A47" s="78"/>
      <c r="B47" s="736" t="s">
        <v>107</v>
      </c>
      <c r="C47" s="736"/>
      <c r="D47" s="736"/>
      <c r="E47" s="736"/>
      <c r="F47" s="736"/>
    </row>
    <row r="48" spans="1:6">
      <c r="A48" s="78"/>
      <c r="B48" s="736"/>
      <c r="C48" s="736"/>
      <c r="D48" s="736"/>
      <c r="E48" s="736"/>
      <c r="F48" s="736"/>
    </row>
    <row r="49" spans="1:10" ht="21.75" customHeight="1">
      <c r="G49" s="1" t="s">
        <v>2375</v>
      </c>
      <c r="H49" s="1" t="s">
        <v>2376</v>
      </c>
    </row>
    <row r="50" spans="1:10" s="24" customFormat="1" ht="17.25" thickBot="1">
      <c r="A50" s="80"/>
      <c r="B50" s="81" t="s">
        <v>108</v>
      </c>
      <c r="C50" s="82"/>
      <c r="D50" s="82" t="s">
        <v>109</v>
      </c>
      <c r="E50" s="82" t="s">
        <v>110</v>
      </c>
      <c r="F50" s="82" t="s">
        <v>111</v>
      </c>
    </row>
    <row r="51" spans="1:10" s="87" customFormat="1" ht="13.5" thickTop="1">
      <c r="A51" s="83"/>
      <c r="B51" s="43"/>
      <c r="C51" s="84"/>
      <c r="D51" s="85"/>
      <c r="E51" s="86"/>
      <c r="F51" s="86"/>
    </row>
    <row r="52" spans="1:10" s="87" customFormat="1" ht="76.5">
      <c r="A52" s="554" t="s">
        <v>112</v>
      </c>
      <c r="B52" s="553" t="s">
        <v>2476</v>
      </c>
      <c r="C52" s="555" t="s">
        <v>113</v>
      </c>
      <c r="D52" s="556">
        <v>766.97</v>
      </c>
      <c r="E52" s="831">
        <v>0</v>
      </c>
      <c r="F52" s="557">
        <f>E52*D52</f>
        <v>0</v>
      </c>
      <c r="G52" s="550">
        <f>F52</f>
        <v>0</v>
      </c>
      <c r="H52" s="617"/>
      <c r="I52" s="633"/>
      <c r="J52" s="533">
        <f>F70+F76</f>
        <v>0</v>
      </c>
    </row>
    <row r="53" spans="1:10" s="87" customFormat="1" ht="12.75">
      <c r="A53" s="83"/>
      <c r="B53" s="43"/>
      <c r="C53" s="84"/>
      <c r="D53" s="85"/>
      <c r="E53" s="832"/>
      <c r="F53" s="86"/>
      <c r="G53" s="550">
        <f t="shared" ref="G53:G58" si="0">F53</f>
        <v>0</v>
      </c>
      <c r="H53" s="617"/>
    </row>
    <row r="54" spans="1:10" s="87" customFormat="1" ht="63.75">
      <c r="A54" s="554" t="s">
        <v>114</v>
      </c>
      <c r="B54" s="553" t="s">
        <v>115</v>
      </c>
      <c r="C54" s="555" t="s">
        <v>116</v>
      </c>
      <c r="D54" s="556">
        <v>66.680000000000007</v>
      </c>
      <c r="E54" s="831">
        <v>0</v>
      </c>
      <c r="F54" s="557">
        <f>E54*D54</f>
        <v>0</v>
      </c>
      <c r="G54" s="550">
        <f t="shared" si="0"/>
        <v>0</v>
      </c>
      <c r="H54" s="617"/>
      <c r="I54" s="529"/>
      <c r="J54" s="533">
        <f>F58</f>
        <v>0</v>
      </c>
    </row>
    <row r="55" spans="1:10" s="87" customFormat="1" ht="12.75">
      <c r="A55" s="83"/>
      <c r="B55" s="43"/>
      <c r="C55" s="84"/>
      <c r="D55" s="85"/>
      <c r="E55" s="832"/>
      <c r="F55" s="86"/>
      <c r="G55" s="550">
        <f t="shared" si="0"/>
        <v>0</v>
      </c>
      <c r="H55" s="617"/>
    </row>
    <row r="56" spans="1:10" s="87" customFormat="1" ht="76.5">
      <c r="A56" s="554" t="s">
        <v>117</v>
      </c>
      <c r="B56" s="553" t="s">
        <v>118</v>
      </c>
      <c r="C56" s="555" t="s">
        <v>116</v>
      </c>
      <c r="D56" s="556">
        <v>73.39</v>
      </c>
      <c r="E56" s="831">
        <v>0</v>
      </c>
      <c r="F56" s="557">
        <f>E56*D56</f>
        <v>0</v>
      </c>
      <c r="G56" s="550">
        <f t="shared" si="0"/>
        <v>0</v>
      </c>
      <c r="H56" s="617"/>
      <c r="I56" s="634"/>
      <c r="J56" s="533">
        <f>F52+F54+F56+F78</f>
        <v>0</v>
      </c>
    </row>
    <row r="57" spans="1:10" s="87" customFormat="1" ht="12.75">
      <c r="A57" s="83"/>
      <c r="B57" s="43"/>
      <c r="C57" s="84"/>
      <c r="D57" s="85"/>
      <c r="E57" s="832"/>
      <c r="F57" s="86"/>
      <c r="G57" s="550">
        <f t="shared" si="0"/>
        <v>0</v>
      </c>
      <c r="H57" s="617"/>
    </row>
    <row r="58" spans="1:10" s="87" customFormat="1" ht="76.5">
      <c r="A58" s="521" t="s">
        <v>119</v>
      </c>
      <c r="B58" s="522" t="s">
        <v>120</v>
      </c>
      <c r="C58" s="523" t="s">
        <v>113</v>
      </c>
      <c r="D58" s="524">
        <v>702.48</v>
      </c>
      <c r="E58" s="833">
        <v>0</v>
      </c>
      <c r="F58" s="525">
        <f>E58*D58</f>
        <v>0</v>
      </c>
      <c r="G58" s="550">
        <f t="shared" si="0"/>
        <v>0</v>
      </c>
      <c r="H58" s="617"/>
      <c r="I58" s="635"/>
      <c r="J58" s="533">
        <f>F66+F68</f>
        <v>0</v>
      </c>
    </row>
    <row r="59" spans="1:10" s="87" customFormat="1" ht="12.75">
      <c r="A59" s="83"/>
      <c r="B59" s="43"/>
      <c r="C59" s="84"/>
      <c r="D59" s="85"/>
      <c r="E59" s="832"/>
      <c r="F59" s="86"/>
      <c r="G59" s="617"/>
      <c r="H59" s="617"/>
    </row>
    <row r="60" spans="1:10" s="87" customFormat="1" ht="63.75">
      <c r="A60" s="83" t="s">
        <v>121</v>
      </c>
      <c r="B60" s="46" t="s">
        <v>122</v>
      </c>
      <c r="C60" s="84" t="s">
        <v>123</v>
      </c>
      <c r="D60" s="85">
        <v>77.430000000000007</v>
      </c>
      <c r="E60" s="832">
        <v>0</v>
      </c>
      <c r="F60" s="86">
        <f>E60*D60</f>
        <v>0</v>
      </c>
      <c r="G60" s="617"/>
      <c r="H60" s="550">
        <f>F60</f>
        <v>0</v>
      </c>
    </row>
    <row r="61" spans="1:10" s="87" customFormat="1" ht="12.75">
      <c r="A61" s="83"/>
      <c r="B61" s="43"/>
      <c r="C61" s="84"/>
      <c r="D61" s="85"/>
      <c r="E61" s="832"/>
      <c r="F61" s="86"/>
      <c r="G61" s="617"/>
      <c r="H61" s="550">
        <f t="shared" ref="H61:H64" si="1">F61</f>
        <v>0</v>
      </c>
    </row>
    <row r="62" spans="1:10" s="87" customFormat="1" ht="63.75">
      <c r="A62" s="83" t="s">
        <v>124</v>
      </c>
      <c r="B62" s="46" t="s">
        <v>125</v>
      </c>
      <c r="C62" s="84" t="s">
        <v>123</v>
      </c>
      <c r="D62" s="85">
        <v>39.409999999999997</v>
      </c>
      <c r="E62" s="832">
        <v>0</v>
      </c>
      <c r="F62" s="86">
        <f>E62*D62</f>
        <v>0</v>
      </c>
      <c r="G62" s="617"/>
      <c r="H62" s="550">
        <f t="shared" si="1"/>
        <v>0</v>
      </c>
    </row>
    <row r="63" spans="1:10" s="87" customFormat="1" ht="12.75">
      <c r="A63" s="83"/>
      <c r="B63" s="43"/>
      <c r="C63" s="84"/>
      <c r="D63" s="85"/>
      <c r="E63" s="832"/>
      <c r="F63" s="86"/>
      <c r="G63" s="617"/>
      <c r="H63" s="550">
        <f t="shared" si="1"/>
        <v>0</v>
      </c>
    </row>
    <row r="64" spans="1:10" s="87" customFormat="1" ht="63.75">
      <c r="A64" s="83" t="s">
        <v>126</v>
      </c>
      <c r="B64" s="46" t="s">
        <v>127</v>
      </c>
      <c r="C64" s="84" t="s">
        <v>128</v>
      </c>
      <c r="D64" s="85">
        <v>33</v>
      </c>
      <c r="E64" s="832">
        <v>0</v>
      </c>
      <c r="F64" s="86">
        <f>E64*D64</f>
        <v>0</v>
      </c>
      <c r="G64" s="617"/>
      <c r="H64" s="550">
        <f t="shared" si="1"/>
        <v>0</v>
      </c>
    </row>
    <row r="65" spans="1:8" s="87" customFormat="1" ht="12.75">
      <c r="A65" s="83"/>
      <c r="B65" s="43"/>
      <c r="C65" s="84"/>
      <c r="D65" s="85"/>
      <c r="E65" s="832"/>
      <c r="F65" s="86"/>
      <c r="G65" s="617"/>
      <c r="H65" s="617"/>
    </row>
    <row r="66" spans="1:8" s="87" customFormat="1" ht="63.75">
      <c r="A66" s="559" t="s">
        <v>129</v>
      </c>
      <c r="B66" s="560" t="s">
        <v>130</v>
      </c>
      <c r="C66" s="561" t="s">
        <v>128</v>
      </c>
      <c r="D66" s="562">
        <v>23</v>
      </c>
      <c r="E66" s="834">
        <v>0</v>
      </c>
      <c r="F66" s="563">
        <f>E66*D66</f>
        <v>0</v>
      </c>
      <c r="G66" s="550">
        <f>F66</f>
        <v>0</v>
      </c>
      <c r="H66" s="617"/>
    </row>
    <row r="67" spans="1:8" s="87" customFormat="1" ht="12.75">
      <c r="A67" s="83"/>
      <c r="B67" s="43"/>
      <c r="C67" s="84"/>
      <c r="D67" s="85"/>
      <c r="E67" s="832"/>
      <c r="F67" s="86"/>
      <c r="G67" s="550">
        <f t="shared" ref="G67:G70" si="2">F67</f>
        <v>0</v>
      </c>
      <c r="H67" s="617"/>
    </row>
    <row r="68" spans="1:8" s="87" customFormat="1" ht="63.75">
      <c r="A68" s="559" t="s">
        <v>131</v>
      </c>
      <c r="B68" s="560" t="s">
        <v>132</v>
      </c>
      <c r="C68" s="561" t="s">
        <v>113</v>
      </c>
      <c r="D68" s="562">
        <v>44.1</v>
      </c>
      <c r="E68" s="834">
        <v>0</v>
      </c>
      <c r="F68" s="563">
        <f>E68*D68</f>
        <v>0</v>
      </c>
      <c r="G68" s="550">
        <f t="shared" si="2"/>
        <v>0</v>
      </c>
      <c r="H68" s="617"/>
    </row>
    <row r="69" spans="1:8" s="87" customFormat="1" ht="12.75">
      <c r="A69" s="83"/>
      <c r="B69" s="43"/>
      <c r="C69" s="84"/>
      <c r="D69" s="85"/>
      <c r="E69" s="832"/>
      <c r="F69" s="86"/>
      <c r="G69" s="550">
        <f t="shared" si="2"/>
        <v>0</v>
      </c>
      <c r="H69" s="617"/>
    </row>
    <row r="70" spans="1:8" s="87" customFormat="1" ht="76.5">
      <c r="A70" s="503" t="s">
        <v>133</v>
      </c>
      <c r="B70" s="504" t="s">
        <v>134</v>
      </c>
      <c r="C70" s="505" t="s">
        <v>135</v>
      </c>
      <c r="D70" s="506">
        <v>1</v>
      </c>
      <c r="E70" s="835">
        <v>0</v>
      </c>
      <c r="F70" s="507">
        <f>E70*D70</f>
        <v>0</v>
      </c>
      <c r="G70" s="550">
        <f t="shared" si="2"/>
        <v>0</v>
      </c>
      <c r="H70" s="617"/>
    </row>
    <row r="71" spans="1:8" s="87" customFormat="1" ht="12.75">
      <c r="A71" s="83"/>
      <c r="B71" s="43"/>
      <c r="C71" s="84"/>
      <c r="D71" s="85"/>
      <c r="E71" s="832"/>
      <c r="F71" s="86"/>
      <c r="G71" s="617"/>
      <c r="H71" s="617"/>
    </row>
    <row r="72" spans="1:8" s="87" customFormat="1" ht="63.75">
      <c r="A72" s="83" t="s">
        <v>136</v>
      </c>
      <c r="B72" s="46" t="s">
        <v>137</v>
      </c>
      <c r="C72" s="84" t="s">
        <v>113</v>
      </c>
      <c r="D72" s="85">
        <v>86.3</v>
      </c>
      <c r="E72" s="832">
        <v>0</v>
      </c>
      <c r="F72" s="86">
        <f>E72*D72</f>
        <v>0</v>
      </c>
      <c r="G72" s="617"/>
      <c r="H72" s="550">
        <f>F72</f>
        <v>0</v>
      </c>
    </row>
    <row r="73" spans="1:8" s="87" customFormat="1" ht="12.75">
      <c r="A73" s="83"/>
      <c r="B73" s="43"/>
      <c r="C73" s="84"/>
      <c r="D73" s="85"/>
      <c r="E73" s="832"/>
      <c r="F73" s="86"/>
      <c r="G73" s="617"/>
      <c r="H73" s="550">
        <f t="shared" ref="H73:H74" si="3">F73</f>
        <v>0</v>
      </c>
    </row>
    <row r="74" spans="1:8" s="87" customFormat="1" ht="76.5">
      <c r="A74" s="83" t="s">
        <v>138</v>
      </c>
      <c r="B74" s="46" t="s">
        <v>139</v>
      </c>
      <c r="C74" s="84" t="s">
        <v>113</v>
      </c>
      <c r="D74" s="85">
        <v>8</v>
      </c>
      <c r="E74" s="832">
        <v>0</v>
      </c>
      <c r="F74" s="86">
        <f>E74*D74</f>
        <v>0</v>
      </c>
      <c r="G74" s="617"/>
      <c r="H74" s="550">
        <f t="shared" si="3"/>
        <v>0</v>
      </c>
    </row>
    <row r="75" spans="1:8" s="87" customFormat="1" ht="12.75">
      <c r="A75" s="83"/>
      <c r="B75" s="43"/>
      <c r="C75" s="84"/>
      <c r="D75" s="85"/>
      <c r="E75" s="832"/>
      <c r="F75" s="86"/>
      <c r="G75" s="617"/>
      <c r="H75" s="617"/>
    </row>
    <row r="76" spans="1:8" s="87" customFormat="1" ht="63.75">
      <c r="A76" s="503" t="s">
        <v>140</v>
      </c>
      <c r="B76" s="504" t="s">
        <v>141</v>
      </c>
      <c r="C76" s="505" t="s">
        <v>123</v>
      </c>
      <c r="D76" s="506">
        <v>4.92</v>
      </c>
      <c r="E76" s="835">
        <v>0</v>
      </c>
      <c r="F76" s="507">
        <f>E76*D76</f>
        <v>0</v>
      </c>
      <c r="G76" s="550">
        <f>F76</f>
        <v>0</v>
      </c>
      <c r="H76" s="617"/>
    </row>
    <row r="77" spans="1:8" s="87" customFormat="1" ht="12.75">
      <c r="A77" s="83"/>
      <c r="B77" s="43"/>
      <c r="C77" s="84"/>
      <c r="D77" s="85"/>
      <c r="E77" s="832"/>
      <c r="F77" s="86"/>
      <c r="G77" s="550">
        <f t="shared" ref="G77:G78" si="4">F77</f>
        <v>0</v>
      </c>
      <c r="H77" s="617"/>
    </row>
    <row r="78" spans="1:8" s="87" customFormat="1" ht="63.75">
      <c r="A78" s="554" t="s">
        <v>142</v>
      </c>
      <c r="B78" s="553" t="s">
        <v>143</v>
      </c>
      <c r="C78" s="555" t="s">
        <v>123</v>
      </c>
      <c r="D78" s="556">
        <v>121.3</v>
      </c>
      <c r="E78" s="831">
        <v>0</v>
      </c>
      <c r="F78" s="557">
        <f>E78*D78</f>
        <v>0</v>
      </c>
      <c r="G78" s="550">
        <f t="shared" si="4"/>
        <v>0</v>
      </c>
      <c r="H78" s="617"/>
    </row>
    <row r="79" spans="1:8" s="87" customFormat="1" ht="12.75">
      <c r="A79" s="83"/>
      <c r="B79" s="43"/>
      <c r="C79" s="84"/>
      <c r="D79" s="85"/>
      <c r="E79" s="832"/>
      <c r="F79" s="86"/>
      <c r="G79" s="617"/>
      <c r="H79" s="617"/>
    </row>
    <row r="80" spans="1:8" s="87" customFormat="1" ht="63.75">
      <c r="A80" s="83" t="s">
        <v>144</v>
      </c>
      <c r="B80" s="46" t="s">
        <v>145</v>
      </c>
      <c r="C80" s="88"/>
      <c r="D80" s="88"/>
      <c r="E80" s="836"/>
      <c r="F80" s="88"/>
      <c r="G80" s="617"/>
      <c r="H80" s="618"/>
    </row>
    <row r="81" spans="1:8" s="87" customFormat="1" ht="12.75">
      <c r="A81" s="83"/>
      <c r="B81" s="43" t="s">
        <v>146</v>
      </c>
      <c r="C81" s="84" t="s">
        <v>147</v>
      </c>
      <c r="D81" s="85">
        <v>10</v>
      </c>
      <c r="E81" s="832">
        <v>0</v>
      </c>
      <c r="F81" s="86">
        <f>E81*D81</f>
        <v>0</v>
      </c>
      <c r="G81" s="617"/>
      <c r="H81" s="550">
        <f>F81</f>
        <v>0</v>
      </c>
    </row>
    <row r="82" spans="1:8" s="87" customFormat="1" ht="12.75">
      <c r="A82" s="83"/>
      <c r="B82" s="46" t="s">
        <v>148</v>
      </c>
      <c r="C82" s="84" t="s">
        <v>147</v>
      </c>
      <c r="D82" s="85">
        <v>10</v>
      </c>
      <c r="E82" s="832">
        <v>0</v>
      </c>
      <c r="F82" s="86">
        <f>E82*D82</f>
        <v>0</v>
      </c>
      <c r="G82" s="617"/>
      <c r="H82" s="550">
        <f t="shared" ref="H82:H98" si="5">F82</f>
        <v>0</v>
      </c>
    </row>
    <row r="83" spans="1:8" s="87" customFormat="1" ht="12.75">
      <c r="A83" s="83"/>
      <c r="B83" s="43"/>
      <c r="C83" s="84"/>
      <c r="D83" s="85"/>
      <c r="E83" s="832"/>
      <c r="F83" s="86"/>
      <c r="G83" s="617"/>
      <c r="H83" s="550">
        <f t="shared" si="5"/>
        <v>0</v>
      </c>
    </row>
    <row r="84" spans="1:8" s="87" customFormat="1" ht="63.75">
      <c r="A84" s="83" t="s">
        <v>149</v>
      </c>
      <c r="B84" s="46" t="s">
        <v>150</v>
      </c>
      <c r="C84" s="88"/>
      <c r="D84" s="88"/>
      <c r="E84" s="836"/>
      <c r="F84" s="88"/>
      <c r="G84" s="617"/>
      <c r="H84" s="550">
        <f t="shared" si="5"/>
        <v>0</v>
      </c>
    </row>
    <row r="85" spans="1:8" s="87" customFormat="1" ht="12.75">
      <c r="A85" s="83"/>
      <c r="B85" s="43" t="s">
        <v>146</v>
      </c>
      <c r="C85" s="84" t="s">
        <v>147</v>
      </c>
      <c r="D85" s="85">
        <v>10</v>
      </c>
      <c r="E85" s="832">
        <v>0</v>
      </c>
      <c r="F85" s="86">
        <f>E85*D85</f>
        <v>0</v>
      </c>
      <c r="G85" s="617"/>
      <c r="H85" s="550">
        <f t="shared" si="5"/>
        <v>0</v>
      </c>
    </row>
    <row r="86" spans="1:8" s="87" customFormat="1" ht="12.75">
      <c r="A86" s="83"/>
      <c r="B86" s="46" t="s">
        <v>148</v>
      </c>
      <c r="C86" s="84" t="s">
        <v>147</v>
      </c>
      <c r="D86" s="85">
        <v>10</v>
      </c>
      <c r="E86" s="832">
        <v>0</v>
      </c>
      <c r="F86" s="86">
        <f>E86*D86</f>
        <v>0</v>
      </c>
      <c r="G86" s="617"/>
      <c r="H86" s="550">
        <f t="shared" si="5"/>
        <v>0</v>
      </c>
    </row>
    <row r="87" spans="1:8" s="87" customFormat="1" ht="12.75">
      <c r="A87" s="83"/>
      <c r="B87" s="43"/>
      <c r="C87" s="84"/>
      <c r="D87" s="85"/>
      <c r="E87" s="832"/>
      <c r="F87" s="86"/>
      <c r="G87" s="617"/>
      <c r="H87" s="550">
        <f t="shared" si="5"/>
        <v>0</v>
      </c>
    </row>
    <row r="88" spans="1:8" s="87" customFormat="1" ht="63.75">
      <c r="A88" s="83" t="s">
        <v>151</v>
      </c>
      <c r="B88" s="46" t="s">
        <v>152</v>
      </c>
      <c r="C88" s="88"/>
      <c r="D88" s="88"/>
      <c r="E88" s="836"/>
      <c r="F88" s="88"/>
      <c r="G88" s="617"/>
      <c r="H88" s="550">
        <f t="shared" si="5"/>
        <v>0</v>
      </c>
    </row>
    <row r="89" spans="1:8" s="87" customFormat="1" ht="12.75">
      <c r="A89" s="83"/>
      <c r="B89" s="43" t="s">
        <v>146</v>
      </c>
      <c r="C89" s="84" t="s">
        <v>147</v>
      </c>
      <c r="D89" s="85">
        <v>10</v>
      </c>
      <c r="E89" s="832">
        <v>0</v>
      </c>
      <c r="F89" s="86">
        <f>E89*D89</f>
        <v>0</v>
      </c>
      <c r="G89" s="617"/>
      <c r="H89" s="550">
        <f t="shared" si="5"/>
        <v>0</v>
      </c>
    </row>
    <row r="90" spans="1:8" s="87" customFormat="1" ht="12.75">
      <c r="A90" s="83"/>
      <c r="B90" s="46" t="s">
        <v>148</v>
      </c>
      <c r="C90" s="84" t="s">
        <v>147</v>
      </c>
      <c r="D90" s="85">
        <v>10</v>
      </c>
      <c r="E90" s="832">
        <v>0</v>
      </c>
      <c r="F90" s="86">
        <f>E90*D90</f>
        <v>0</v>
      </c>
      <c r="G90" s="617"/>
      <c r="H90" s="550">
        <f t="shared" si="5"/>
        <v>0</v>
      </c>
    </row>
    <row r="91" spans="1:8" s="87" customFormat="1" ht="12.75">
      <c r="A91" s="83"/>
      <c r="B91" s="46"/>
      <c r="C91" s="84"/>
      <c r="D91" s="85"/>
      <c r="E91" s="832"/>
      <c r="F91" s="86"/>
      <c r="G91" s="617"/>
      <c r="H91" s="550">
        <f t="shared" si="5"/>
        <v>0</v>
      </c>
    </row>
    <row r="92" spans="1:8" s="87" customFormat="1" ht="63.75">
      <c r="A92" s="83" t="s">
        <v>153</v>
      </c>
      <c r="B92" s="46" t="s">
        <v>154</v>
      </c>
      <c r="C92" s="88"/>
      <c r="D92" s="88"/>
      <c r="E92" s="836"/>
      <c r="F92" s="88"/>
      <c r="G92" s="617"/>
      <c r="H92" s="550">
        <f t="shared" si="5"/>
        <v>0</v>
      </c>
    </row>
    <row r="93" spans="1:8" s="87" customFormat="1" ht="12.75">
      <c r="A93" s="83"/>
      <c r="B93" s="43" t="s">
        <v>146</v>
      </c>
      <c r="C93" s="84" t="s">
        <v>147</v>
      </c>
      <c r="D93" s="85">
        <v>10</v>
      </c>
      <c r="E93" s="832">
        <v>0</v>
      </c>
      <c r="F93" s="86">
        <f>E93*D93</f>
        <v>0</v>
      </c>
      <c r="G93" s="617"/>
      <c r="H93" s="550">
        <f t="shared" si="5"/>
        <v>0</v>
      </c>
    </row>
    <row r="94" spans="1:8" s="87" customFormat="1" ht="12.75">
      <c r="A94" s="83"/>
      <c r="B94" s="46" t="s">
        <v>148</v>
      </c>
      <c r="C94" s="84" t="s">
        <v>147</v>
      </c>
      <c r="D94" s="85">
        <v>10</v>
      </c>
      <c r="E94" s="832">
        <v>0</v>
      </c>
      <c r="F94" s="86">
        <f>E94*D94</f>
        <v>0</v>
      </c>
      <c r="G94" s="617"/>
      <c r="H94" s="550">
        <f t="shared" si="5"/>
        <v>0</v>
      </c>
    </row>
    <row r="95" spans="1:8" s="87" customFormat="1" ht="12.75">
      <c r="A95" s="83"/>
      <c r="B95" s="43"/>
      <c r="C95" s="84"/>
      <c r="D95" s="85"/>
      <c r="E95" s="832"/>
      <c r="F95" s="86"/>
      <c r="G95" s="617"/>
      <c r="H95" s="550">
        <f t="shared" si="5"/>
        <v>0</v>
      </c>
    </row>
    <row r="96" spans="1:8" s="87" customFormat="1" ht="63.75">
      <c r="A96" s="83" t="s">
        <v>155</v>
      </c>
      <c r="B96" s="46" t="s">
        <v>156</v>
      </c>
      <c r="C96" s="84"/>
      <c r="D96" s="85"/>
      <c r="E96" s="832"/>
      <c r="F96" s="86"/>
      <c r="G96" s="617"/>
      <c r="H96" s="550">
        <f t="shared" si="5"/>
        <v>0</v>
      </c>
    </row>
    <row r="97" spans="1:8" s="87" customFormat="1" ht="12.75">
      <c r="A97" s="89" t="s">
        <v>157</v>
      </c>
      <c r="B97" s="46" t="s">
        <v>158</v>
      </c>
      <c r="C97" s="84" t="s">
        <v>147</v>
      </c>
      <c r="D97" s="85">
        <v>10</v>
      </c>
      <c r="E97" s="832">
        <v>0</v>
      </c>
      <c r="F97" s="86">
        <f>E97*D97</f>
        <v>0</v>
      </c>
      <c r="G97" s="617"/>
      <c r="H97" s="550">
        <f t="shared" si="5"/>
        <v>0</v>
      </c>
    </row>
    <row r="98" spans="1:8" s="87" customFormat="1" ht="12.75">
      <c r="A98" s="89" t="s">
        <v>159</v>
      </c>
      <c r="B98" s="46" t="s">
        <v>160</v>
      </c>
      <c r="C98" s="84" t="s">
        <v>147</v>
      </c>
      <c r="D98" s="85">
        <v>10</v>
      </c>
      <c r="E98" s="832">
        <v>0</v>
      </c>
      <c r="F98" s="86">
        <f>E98*D98</f>
        <v>0</v>
      </c>
      <c r="G98" s="617"/>
      <c r="H98" s="550">
        <f t="shared" si="5"/>
        <v>0</v>
      </c>
    </row>
    <row r="99" spans="1:8" s="87" customFormat="1" ht="13.5" thickBot="1">
      <c r="A99" s="83"/>
      <c r="B99" s="43"/>
      <c r="C99" s="84"/>
      <c r="D99" s="85"/>
      <c r="E99" s="832"/>
      <c r="F99" s="86"/>
      <c r="G99" s="617"/>
      <c r="H99" s="617"/>
    </row>
    <row r="100" spans="1:8" s="24" customFormat="1" ht="17.25" thickBot="1">
      <c r="A100" s="90"/>
      <c r="B100" s="91" t="s">
        <v>161</v>
      </c>
      <c r="C100" s="92"/>
      <c r="D100" s="93"/>
      <c r="E100" s="837"/>
      <c r="F100" s="94">
        <f>SUM(F51:F99)</f>
        <v>0</v>
      </c>
      <c r="G100" s="620">
        <f>SUM(G52:G99)</f>
        <v>0</v>
      </c>
      <c r="H100" s="619">
        <f>SUM(H50:H99)</f>
        <v>0</v>
      </c>
    </row>
    <row r="101" spans="1:8" ht="17.25" thickTop="1"/>
  </sheetData>
  <sheetProtection algorithmName="SHA-512" hashValue="5Pfo08II+3TTxZmMuC0UWLSwUnPpj0vDldxjuBJkjNYW6jtn57fLLqXWUelYAOGDn8WUsxolxhGBmu1Ze3O1JA==" saltValue="yv8C6lSbC65IcIF0xBtwOw==" spinCount="100000" sheet="1" objects="1"/>
  <protectedRanges>
    <protectedRange algorithmName="SHA-512" hashValue="aD6SS8opYazAn2l+WXYwv6qegcxaEuZ4si64F51p2s8x24sOzLALsqKRX5SpeZj+6jrVXqQUfoRzvkx6o5iMIw==" saltValue="geD2EVvX+WOJqiHqzLXWzQ==" spinCount="100000" sqref="E52:F98" name="Obseg1"/>
  </protectedRanges>
  <mergeCells count="46">
    <mergeCell ref="B45:F45"/>
    <mergeCell ref="B46:F46"/>
    <mergeCell ref="B47:F47"/>
    <mergeCell ref="B48:F48"/>
    <mergeCell ref="B39:F39"/>
    <mergeCell ref="B40:F40"/>
    <mergeCell ref="B41:F41"/>
    <mergeCell ref="B42:F42"/>
    <mergeCell ref="B43:F43"/>
    <mergeCell ref="B44:F44"/>
    <mergeCell ref="B38:F38"/>
    <mergeCell ref="B27:F27"/>
    <mergeCell ref="B28:F28"/>
    <mergeCell ref="B29:F29"/>
    <mergeCell ref="B30:F30"/>
    <mergeCell ref="B31:F31"/>
    <mergeCell ref="B32:F32"/>
    <mergeCell ref="B33:F33"/>
    <mergeCell ref="B34:F34"/>
    <mergeCell ref="B35:F35"/>
    <mergeCell ref="B36:F36"/>
    <mergeCell ref="B37:F37"/>
    <mergeCell ref="B26:F26"/>
    <mergeCell ref="B15:F15"/>
    <mergeCell ref="B16:F16"/>
    <mergeCell ref="B17:F17"/>
    <mergeCell ref="B18:F18"/>
    <mergeCell ref="B19:F19"/>
    <mergeCell ref="B20:F20"/>
    <mergeCell ref="B21:F21"/>
    <mergeCell ref="B22:F22"/>
    <mergeCell ref="B23:F23"/>
    <mergeCell ref="B24:F24"/>
    <mergeCell ref="B25:F25"/>
    <mergeCell ref="B14:F14"/>
    <mergeCell ref="B3:F3"/>
    <mergeCell ref="B4:F4"/>
    <mergeCell ref="B5:F5"/>
    <mergeCell ref="B6:F6"/>
    <mergeCell ref="B7:F7"/>
    <mergeCell ref="B8:F8"/>
    <mergeCell ref="B9:F9"/>
    <mergeCell ref="B10:F10"/>
    <mergeCell ref="B11:F11"/>
    <mergeCell ref="B12:F12"/>
    <mergeCell ref="B13:F13"/>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A/1.0 RUŠITVENA DELA</oddHeader>
    <oddFooter>&amp;LRekonstrukcija - OBSTOJEČI OBJEKT&amp;R&amp;P</oddFooter>
  </headerFooter>
  <colBreaks count="1" manualBreakCount="1">
    <brk id="6" max="9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14BB9-1544-429B-97CE-D8A3BEFFE932}">
  <sheetPr>
    <tabColor rgb="FFFFFF00"/>
  </sheetPr>
  <dimension ref="A1:F39"/>
  <sheetViews>
    <sheetView view="pageBreakPreview" zoomScaleSheetLayoutView="100" workbookViewId="0">
      <selection activeCell="E16" sqref="E16"/>
    </sheetView>
  </sheetViews>
  <sheetFormatPr defaultRowHeight="16.5"/>
  <cols>
    <col min="1" max="1" width="7.140625" style="48" customWidth="1"/>
    <col min="2" max="2" width="39.42578125" style="1" customWidth="1"/>
    <col min="3" max="3" width="8.5703125" style="1" customWidth="1"/>
    <col min="4" max="4" width="11.140625" style="1" customWidth="1"/>
    <col min="5" max="5" width="11.28515625" style="1" customWidth="1"/>
    <col min="6" max="6" width="12.42578125" style="1" customWidth="1"/>
    <col min="7" max="11" width="9.140625" style="1"/>
    <col min="12" max="12" width="7.140625" style="1" customWidth="1"/>
    <col min="13" max="256" width="9.14062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9.140625" style="1"/>
    <col min="16140" max="16140" width="7.140625" style="1" customWidth="1"/>
    <col min="16141" max="16384" width="9.140625" style="1"/>
  </cols>
  <sheetData>
    <row r="1" spans="1:6">
      <c r="A1" s="78" t="s">
        <v>200</v>
      </c>
      <c r="B1" s="24" t="s">
        <v>201</v>
      </c>
    </row>
    <row r="2" spans="1:6">
      <c r="A2" s="78"/>
      <c r="B2" s="24"/>
    </row>
    <row r="3" spans="1:6" s="95" customFormat="1" ht="15">
      <c r="A3" s="743" t="s">
        <v>202</v>
      </c>
      <c r="B3" s="744"/>
      <c r="C3" s="744"/>
      <c r="D3" s="744"/>
      <c r="E3" s="744"/>
      <c r="F3" s="745"/>
    </row>
    <row r="4" spans="1:6" s="96" customFormat="1" ht="26.25" customHeight="1">
      <c r="A4" s="746" t="s">
        <v>203</v>
      </c>
      <c r="B4" s="747"/>
      <c r="C4" s="747"/>
      <c r="D4" s="747"/>
      <c r="E4" s="747"/>
      <c r="F4" s="748"/>
    </row>
    <row r="5" spans="1:6" s="96" customFormat="1" ht="41.25" customHeight="1">
      <c r="A5" s="749" t="s">
        <v>204</v>
      </c>
      <c r="B5" s="750"/>
      <c r="C5" s="750"/>
      <c r="D5" s="750"/>
      <c r="E5" s="750"/>
      <c r="F5" s="751"/>
    </row>
    <row r="6" spans="1:6" s="96" customFormat="1" ht="26.25" customHeight="1">
      <c r="A6" s="749" t="s">
        <v>205</v>
      </c>
      <c r="B6" s="750"/>
      <c r="C6" s="750"/>
      <c r="D6" s="750"/>
      <c r="E6" s="750"/>
      <c r="F6" s="751"/>
    </row>
    <row r="7" spans="1:6" s="96" customFormat="1" ht="13.5" customHeight="1">
      <c r="A7" s="749" t="s">
        <v>206</v>
      </c>
      <c r="B7" s="750"/>
      <c r="C7" s="750"/>
      <c r="D7" s="750"/>
      <c r="E7" s="750"/>
      <c r="F7" s="751"/>
    </row>
    <row r="8" spans="1:6" s="96" customFormat="1" ht="26.25" customHeight="1">
      <c r="A8" s="740" t="s">
        <v>207</v>
      </c>
      <c r="B8" s="741"/>
      <c r="C8" s="741"/>
      <c r="D8" s="741"/>
      <c r="E8" s="741"/>
      <c r="F8" s="742"/>
    </row>
    <row r="9" spans="1:6">
      <c r="A9" s="97" t="s">
        <v>208</v>
      </c>
      <c r="B9" s="49"/>
      <c r="C9" s="19"/>
      <c r="D9" s="19"/>
      <c r="E9" s="19"/>
      <c r="F9" s="20"/>
    </row>
    <row r="10" spans="1:6">
      <c r="A10" s="98" t="s">
        <v>209</v>
      </c>
      <c r="B10" s="17"/>
      <c r="C10" s="17"/>
      <c r="D10" s="17"/>
      <c r="E10" s="17"/>
      <c r="F10" s="23"/>
    </row>
    <row r="11" spans="1:6">
      <c r="A11" s="99"/>
    </row>
    <row r="12" spans="1:6">
      <c r="A12" s="100" t="s">
        <v>210</v>
      </c>
      <c r="B12" s="29"/>
      <c r="C12" s="27"/>
      <c r="D12" s="27"/>
      <c r="E12" s="27"/>
      <c r="F12" s="28"/>
    </row>
    <row r="13" spans="1:6">
      <c r="A13" s="99"/>
    </row>
    <row r="14" spans="1:6" s="24" customFormat="1" ht="17.25" thickBot="1">
      <c r="A14" s="80"/>
      <c r="B14" s="81" t="s">
        <v>108</v>
      </c>
      <c r="C14" s="101" t="s">
        <v>211</v>
      </c>
      <c r="D14" s="101" t="s">
        <v>109</v>
      </c>
      <c r="E14" s="101" t="s">
        <v>110</v>
      </c>
      <c r="F14" s="101" t="s">
        <v>111</v>
      </c>
    </row>
    <row r="15" spans="1:6" ht="17.25" thickTop="1"/>
    <row r="16" spans="1:6" ht="55.5" customHeight="1">
      <c r="A16" s="521" t="s">
        <v>212</v>
      </c>
      <c r="B16" s="526" t="s">
        <v>213</v>
      </c>
      <c r="C16" s="523" t="s">
        <v>123</v>
      </c>
      <c r="D16" s="524">
        <v>561.98</v>
      </c>
      <c r="E16" s="833">
        <v>0</v>
      </c>
      <c r="F16" s="525">
        <f>E16*D16</f>
        <v>0</v>
      </c>
    </row>
    <row r="17" spans="1:6">
      <c r="E17" s="838"/>
    </row>
    <row r="18" spans="1:6" s="87" customFormat="1" ht="54" customHeight="1">
      <c r="A18" s="521" t="s">
        <v>214</v>
      </c>
      <c r="B18" s="526" t="s">
        <v>215</v>
      </c>
      <c r="C18" s="523" t="s">
        <v>123</v>
      </c>
      <c r="D18" s="524">
        <v>81.42</v>
      </c>
      <c r="E18" s="833">
        <v>0</v>
      </c>
      <c r="F18" s="525">
        <f>E18*D18</f>
        <v>0</v>
      </c>
    </row>
    <row r="19" spans="1:6" s="87" customFormat="1">
      <c r="A19" s="48"/>
      <c r="C19" s="84"/>
      <c r="D19" s="84"/>
      <c r="E19" s="839"/>
      <c r="F19" s="84"/>
    </row>
    <row r="20" spans="1:6" s="87" customFormat="1" ht="45.75" customHeight="1">
      <c r="A20" s="521" t="s">
        <v>216</v>
      </c>
      <c r="B20" s="526" t="s">
        <v>217</v>
      </c>
      <c r="C20" s="523" t="s">
        <v>123</v>
      </c>
      <c r="D20" s="524">
        <v>10</v>
      </c>
      <c r="E20" s="833">
        <v>0</v>
      </c>
      <c r="F20" s="525">
        <f>E20*D20</f>
        <v>0</v>
      </c>
    </row>
    <row r="21" spans="1:6" s="87" customFormat="1">
      <c r="A21" s="48"/>
      <c r="C21" s="84"/>
      <c r="D21" s="84"/>
      <c r="E21" s="839"/>
      <c r="F21" s="84"/>
    </row>
    <row r="22" spans="1:6" s="87" customFormat="1" ht="47.25" customHeight="1">
      <c r="A22" s="521" t="s">
        <v>218</v>
      </c>
      <c r="B22" s="526" t="s">
        <v>219</v>
      </c>
      <c r="C22" s="523" t="s">
        <v>113</v>
      </c>
      <c r="D22" s="524">
        <v>702.48</v>
      </c>
      <c r="E22" s="833">
        <v>0</v>
      </c>
      <c r="F22" s="525">
        <f>E22*D22</f>
        <v>0</v>
      </c>
    </row>
    <row r="23" spans="1:6" s="87" customFormat="1">
      <c r="A23" s="48"/>
      <c r="B23" s="43"/>
      <c r="C23" s="102"/>
      <c r="D23" s="103"/>
      <c r="E23" s="839"/>
      <c r="F23" s="84"/>
    </row>
    <row r="24" spans="1:6" s="87" customFormat="1" ht="57.75" customHeight="1">
      <c r="A24" s="521" t="s">
        <v>220</v>
      </c>
      <c r="B24" s="526" t="s">
        <v>221</v>
      </c>
      <c r="C24" s="523" t="s">
        <v>113</v>
      </c>
      <c r="D24" s="524">
        <v>702.48</v>
      </c>
      <c r="E24" s="833">
        <v>0</v>
      </c>
      <c r="F24" s="525">
        <f>E24*D24</f>
        <v>0</v>
      </c>
    </row>
    <row r="25" spans="1:6" s="87" customFormat="1">
      <c r="A25" s="48"/>
      <c r="C25" s="84"/>
      <c r="D25" s="84"/>
      <c r="E25" s="839"/>
      <c r="F25" s="84"/>
    </row>
    <row r="26" spans="1:6" s="87" customFormat="1" ht="42" customHeight="1">
      <c r="A26" s="521" t="s">
        <v>222</v>
      </c>
      <c r="B26" s="526" t="s">
        <v>223</v>
      </c>
      <c r="C26" s="523" t="s">
        <v>113</v>
      </c>
      <c r="D26" s="524">
        <v>702.48</v>
      </c>
      <c r="E26" s="833">
        <v>0</v>
      </c>
      <c r="F26" s="525">
        <f>E26*D26</f>
        <v>0</v>
      </c>
    </row>
    <row r="27" spans="1:6" s="87" customFormat="1">
      <c r="A27" s="48"/>
      <c r="C27" s="84"/>
      <c r="D27" s="84"/>
      <c r="E27" s="839"/>
      <c r="F27" s="84"/>
    </row>
    <row r="28" spans="1:6" s="87" customFormat="1" ht="71.25" customHeight="1">
      <c r="A28" s="521" t="s">
        <v>224</v>
      </c>
      <c r="B28" s="526" t="s">
        <v>225</v>
      </c>
      <c r="C28" s="523" t="s">
        <v>123</v>
      </c>
      <c r="D28" s="524">
        <v>175.62</v>
      </c>
      <c r="E28" s="833">
        <v>0</v>
      </c>
      <c r="F28" s="525">
        <f>E28*D28</f>
        <v>0</v>
      </c>
    </row>
    <row r="29" spans="1:6" s="87" customFormat="1" ht="17.25" customHeight="1">
      <c r="A29" s="48"/>
      <c r="B29" s="43"/>
      <c r="C29" s="84"/>
      <c r="D29" s="85"/>
      <c r="E29" s="832"/>
      <c r="F29" s="86"/>
    </row>
    <row r="30" spans="1:6" s="87" customFormat="1" ht="72" customHeight="1">
      <c r="A30" s="521" t="s">
        <v>226</v>
      </c>
      <c r="B30" s="526" t="s">
        <v>227</v>
      </c>
      <c r="C30" s="523" t="s">
        <v>123</v>
      </c>
      <c r="D30" s="524">
        <v>46.97</v>
      </c>
      <c r="E30" s="833">
        <v>0</v>
      </c>
      <c r="F30" s="525">
        <f>E30*D30</f>
        <v>0</v>
      </c>
    </row>
    <row r="31" spans="1:6" s="87" customFormat="1" ht="17.25" customHeight="1">
      <c r="A31" s="48"/>
      <c r="B31" s="43"/>
      <c r="C31" s="84"/>
      <c r="D31" s="85"/>
      <c r="E31" s="832"/>
      <c r="F31" s="86"/>
    </row>
    <row r="32" spans="1:6" s="87" customFormat="1" ht="54.75" customHeight="1">
      <c r="A32" s="521" t="s">
        <v>228</v>
      </c>
      <c r="B32" s="526" t="s">
        <v>229</v>
      </c>
      <c r="C32" s="523" t="s">
        <v>123</v>
      </c>
      <c r="D32" s="524">
        <v>643.4</v>
      </c>
      <c r="E32" s="833">
        <v>0</v>
      </c>
      <c r="F32" s="525">
        <f>E32*D32</f>
        <v>0</v>
      </c>
    </row>
    <row r="33" spans="1:6" s="87" customFormat="1" ht="17.25" customHeight="1">
      <c r="A33" s="48"/>
      <c r="B33" s="43"/>
      <c r="C33" s="84"/>
      <c r="D33" s="85"/>
      <c r="E33" s="832"/>
      <c r="F33" s="86"/>
    </row>
    <row r="34" spans="1:6" s="87" customFormat="1" ht="69.75" customHeight="1">
      <c r="A34" s="521" t="s">
        <v>230</v>
      </c>
      <c r="B34" s="526" t="s">
        <v>231</v>
      </c>
      <c r="C34" s="523" t="s">
        <v>135</v>
      </c>
      <c r="D34" s="524">
        <v>1</v>
      </c>
      <c r="E34" s="833">
        <v>0</v>
      </c>
      <c r="F34" s="525">
        <f>E34*D34</f>
        <v>0</v>
      </c>
    </row>
    <row r="35" spans="1:6" s="87" customFormat="1" ht="12.75">
      <c r="A35" s="83"/>
      <c r="B35" s="43"/>
      <c r="C35" s="84"/>
      <c r="D35" s="85"/>
      <c r="E35" s="832"/>
      <c r="F35" s="86"/>
    </row>
    <row r="36" spans="1:6" s="87" customFormat="1" ht="25.5">
      <c r="A36" s="521" t="s">
        <v>793</v>
      </c>
      <c r="B36" s="526" t="s">
        <v>232</v>
      </c>
      <c r="C36" s="523" t="s">
        <v>113</v>
      </c>
      <c r="D36" s="524">
        <v>750</v>
      </c>
      <c r="E36" s="833">
        <v>0</v>
      </c>
      <c r="F36" s="525">
        <f>E36*D36</f>
        <v>0</v>
      </c>
    </row>
    <row r="37" spans="1:6" s="87" customFormat="1" ht="22.5" customHeight="1" thickBot="1">
      <c r="A37" s="83"/>
      <c r="B37" s="43"/>
      <c r="C37" s="102"/>
      <c r="D37" s="104"/>
      <c r="E37" s="840"/>
      <c r="F37" s="105"/>
    </row>
    <row r="38" spans="1:6" s="24" customFormat="1" ht="17.25" thickBot="1">
      <c r="A38" s="90"/>
      <c r="B38" s="91" t="s">
        <v>233</v>
      </c>
      <c r="C38" s="106"/>
      <c r="D38" s="107"/>
      <c r="E38" s="841"/>
      <c r="F38" s="108">
        <f>SUM(F15:F37)</f>
        <v>0</v>
      </c>
    </row>
    <row r="39" spans="1:6" ht="17.25" thickTop="1"/>
  </sheetData>
  <sheetProtection algorithmName="SHA-512" hashValue="Hi1C9Wq5wXPH22CYJ68tMQQQ0WDc/MSUut3E9FJSXd+VDB9F/o6HkCjFHZj1/Gkufcyyzyjxj6Ef6LyijxM4Xg==" saltValue="VmNbCrFqWwSFnnCH6GqeSw==" spinCount="100000" sheet="1"/>
  <mergeCells count="6">
    <mergeCell ref="A8:F8"/>
    <mergeCell ref="A3:F3"/>
    <mergeCell ref="A4:F4"/>
    <mergeCell ref="A5:F5"/>
    <mergeCell ref="A6:F6"/>
    <mergeCell ref="A7:F7"/>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A/2.0 ZEMELJSKA DELA</oddHeader>
    <oddFooter>&amp;LRekonstrukcija - OBSTOJEČI OBJEKT&amp;R&amp;P</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65866-ECE1-45AB-9016-45D808DBB9D9}">
  <sheetPr>
    <tabColor rgb="FFFFFF00"/>
  </sheetPr>
  <dimension ref="A1:K57"/>
  <sheetViews>
    <sheetView view="pageBreakPreview" zoomScaleNormal="100" zoomScaleSheetLayoutView="100" workbookViewId="0">
      <selection activeCell="B46" sqref="B46"/>
    </sheetView>
  </sheetViews>
  <sheetFormatPr defaultRowHeight="16.5"/>
  <cols>
    <col min="1" max="1" width="7.140625" style="48" customWidth="1"/>
    <col min="2" max="2" width="40.140625" style="117" customWidth="1"/>
    <col min="3" max="3" width="8.7109375" style="1" customWidth="1"/>
    <col min="4" max="4" width="11.7109375" style="1" customWidth="1"/>
    <col min="5" max="5" width="10.42578125" style="1" customWidth="1"/>
    <col min="6" max="6" width="11.85546875" style="1" customWidth="1"/>
    <col min="7" max="7" width="0" style="1" hidden="1" customWidth="1"/>
    <col min="8" max="8" width="19" style="1" hidden="1" customWidth="1"/>
    <col min="9" max="9" width="24.42578125" style="1" hidden="1" customWidth="1"/>
    <col min="10" max="10" width="0" style="1" hidden="1" customWidth="1"/>
    <col min="11" max="11" width="14.85546875" style="1" hidden="1" customWidth="1"/>
    <col min="12" max="256" width="9.140625" style="1"/>
    <col min="257" max="257" width="7.140625" style="1" customWidth="1"/>
    <col min="258" max="258" width="40.140625" style="1" customWidth="1"/>
    <col min="259" max="259" width="8.7109375" style="1" customWidth="1"/>
    <col min="260" max="260" width="11.7109375" style="1" customWidth="1"/>
    <col min="261" max="261" width="10.42578125" style="1" customWidth="1"/>
    <col min="262" max="262" width="11.85546875" style="1" customWidth="1"/>
    <col min="263" max="266" width="9.140625" style="1"/>
    <col min="267" max="267" width="7.140625" style="1" customWidth="1"/>
    <col min="268" max="512" width="9.140625" style="1"/>
    <col min="513" max="513" width="7.140625" style="1" customWidth="1"/>
    <col min="514" max="514" width="40.140625" style="1" customWidth="1"/>
    <col min="515" max="515" width="8.7109375" style="1" customWidth="1"/>
    <col min="516" max="516" width="11.7109375" style="1" customWidth="1"/>
    <col min="517" max="517" width="10.42578125" style="1" customWidth="1"/>
    <col min="518" max="518" width="11.85546875" style="1" customWidth="1"/>
    <col min="519" max="522" width="9.140625" style="1"/>
    <col min="523" max="523" width="7.140625" style="1" customWidth="1"/>
    <col min="524" max="768" width="9.140625" style="1"/>
    <col min="769" max="769" width="7.140625" style="1" customWidth="1"/>
    <col min="770" max="770" width="40.140625" style="1" customWidth="1"/>
    <col min="771" max="771" width="8.7109375" style="1" customWidth="1"/>
    <col min="772" max="772" width="11.7109375" style="1" customWidth="1"/>
    <col min="773" max="773" width="10.42578125" style="1" customWidth="1"/>
    <col min="774" max="774" width="11.85546875" style="1" customWidth="1"/>
    <col min="775" max="778" width="9.140625" style="1"/>
    <col min="779" max="779" width="7.140625" style="1" customWidth="1"/>
    <col min="780" max="1024" width="9.140625" style="1"/>
    <col min="1025" max="1025" width="7.140625" style="1" customWidth="1"/>
    <col min="1026" max="1026" width="40.140625" style="1" customWidth="1"/>
    <col min="1027" max="1027" width="8.7109375" style="1" customWidth="1"/>
    <col min="1028" max="1028" width="11.7109375" style="1" customWidth="1"/>
    <col min="1029" max="1029" width="10.42578125" style="1" customWidth="1"/>
    <col min="1030" max="1030" width="11.85546875" style="1" customWidth="1"/>
    <col min="1031" max="1034" width="9.140625" style="1"/>
    <col min="1035" max="1035" width="7.140625" style="1" customWidth="1"/>
    <col min="1036" max="1280" width="9.140625" style="1"/>
    <col min="1281" max="1281" width="7.140625" style="1" customWidth="1"/>
    <col min="1282" max="1282" width="40.140625" style="1" customWidth="1"/>
    <col min="1283" max="1283" width="8.7109375" style="1" customWidth="1"/>
    <col min="1284" max="1284" width="11.7109375" style="1" customWidth="1"/>
    <col min="1285" max="1285" width="10.42578125" style="1" customWidth="1"/>
    <col min="1286" max="1286" width="11.85546875" style="1" customWidth="1"/>
    <col min="1287" max="1290" width="9.140625" style="1"/>
    <col min="1291" max="1291" width="7.140625" style="1" customWidth="1"/>
    <col min="1292" max="1536" width="9.140625" style="1"/>
    <col min="1537" max="1537" width="7.140625" style="1" customWidth="1"/>
    <col min="1538" max="1538" width="40.140625" style="1" customWidth="1"/>
    <col min="1539" max="1539" width="8.7109375" style="1" customWidth="1"/>
    <col min="1540" max="1540" width="11.7109375" style="1" customWidth="1"/>
    <col min="1541" max="1541" width="10.42578125" style="1" customWidth="1"/>
    <col min="1542" max="1542" width="11.85546875" style="1" customWidth="1"/>
    <col min="1543" max="1546" width="9.140625" style="1"/>
    <col min="1547" max="1547" width="7.140625" style="1" customWidth="1"/>
    <col min="1548" max="1792" width="9.140625" style="1"/>
    <col min="1793" max="1793" width="7.140625" style="1" customWidth="1"/>
    <col min="1794" max="1794" width="40.140625" style="1" customWidth="1"/>
    <col min="1795" max="1795" width="8.7109375" style="1" customWidth="1"/>
    <col min="1796" max="1796" width="11.7109375" style="1" customWidth="1"/>
    <col min="1797" max="1797" width="10.42578125" style="1" customWidth="1"/>
    <col min="1798" max="1798" width="11.85546875" style="1" customWidth="1"/>
    <col min="1799" max="1802" width="9.140625" style="1"/>
    <col min="1803" max="1803" width="7.140625" style="1" customWidth="1"/>
    <col min="1804" max="2048" width="9.140625" style="1"/>
    <col min="2049" max="2049" width="7.140625" style="1" customWidth="1"/>
    <col min="2050" max="2050" width="40.140625" style="1" customWidth="1"/>
    <col min="2051" max="2051" width="8.7109375" style="1" customWidth="1"/>
    <col min="2052" max="2052" width="11.7109375" style="1" customWidth="1"/>
    <col min="2053" max="2053" width="10.42578125" style="1" customWidth="1"/>
    <col min="2054" max="2054" width="11.85546875" style="1" customWidth="1"/>
    <col min="2055" max="2058" width="9.140625" style="1"/>
    <col min="2059" max="2059" width="7.140625" style="1" customWidth="1"/>
    <col min="2060" max="2304" width="9.140625" style="1"/>
    <col min="2305" max="2305" width="7.140625" style="1" customWidth="1"/>
    <col min="2306" max="2306" width="40.140625" style="1" customWidth="1"/>
    <col min="2307" max="2307" width="8.7109375" style="1" customWidth="1"/>
    <col min="2308" max="2308" width="11.7109375" style="1" customWidth="1"/>
    <col min="2309" max="2309" width="10.42578125" style="1" customWidth="1"/>
    <col min="2310" max="2310" width="11.85546875" style="1" customWidth="1"/>
    <col min="2311" max="2314" width="9.140625" style="1"/>
    <col min="2315" max="2315" width="7.140625" style="1" customWidth="1"/>
    <col min="2316" max="2560" width="9.140625" style="1"/>
    <col min="2561" max="2561" width="7.140625" style="1" customWidth="1"/>
    <col min="2562" max="2562" width="40.140625" style="1" customWidth="1"/>
    <col min="2563" max="2563" width="8.7109375" style="1" customWidth="1"/>
    <col min="2564" max="2564" width="11.7109375" style="1" customWidth="1"/>
    <col min="2565" max="2565" width="10.42578125" style="1" customWidth="1"/>
    <col min="2566" max="2566" width="11.85546875" style="1" customWidth="1"/>
    <col min="2567" max="2570" width="9.140625" style="1"/>
    <col min="2571" max="2571" width="7.140625" style="1" customWidth="1"/>
    <col min="2572" max="2816" width="9.140625" style="1"/>
    <col min="2817" max="2817" width="7.140625" style="1" customWidth="1"/>
    <col min="2818" max="2818" width="40.140625" style="1" customWidth="1"/>
    <col min="2819" max="2819" width="8.7109375" style="1" customWidth="1"/>
    <col min="2820" max="2820" width="11.7109375" style="1" customWidth="1"/>
    <col min="2821" max="2821" width="10.42578125" style="1" customWidth="1"/>
    <col min="2822" max="2822" width="11.85546875" style="1" customWidth="1"/>
    <col min="2823" max="2826" width="9.140625" style="1"/>
    <col min="2827" max="2827" width="7.140625" style="1" customWidth="1"/>
    <col min="2828" max="3072" width="9.140625" style="1"/>
    <col min="3073" max="3073" width="7.140625" style="1" customWidth="1"/>
    <col min="3074" max="3074" width="40.140625" style="1" customWidth="1"/>
    <col min="3075" max="3075" width="8.7109375" style="1" customWidth="1"/>
    <col min="3076" max="3076" width="11.7109375" style="1" customWidth="1"/>
    <col min="3077" max="3077" width="10.42578125" style="1" customWidth="1"/>
    <col min="3078" max="3078" width="11.85546875" style="1" customWidth="1"/>
    <col min="3079" max="3082" width="9.140625" style="1"/>
    <col min="3083" max="3083" width="7.140625" style="1" customWidth="1"/>
    <col min="3084" max="3328" width="9.140625" style="1"/>
    <col min="3329" max="3329" width="7.140625" style="1" customWidth="1"/>
    <col min="3330" max="3330" width="40.140625" style="1" customWidth="1"/>
    <col min="3331" max="3331" width="8.7109375" style="1" customWidth="1"/>
    <col min="3332" max="3332" width="11.7109375" style="1" customWidth="1"/>
    <col min="3333" max="3333" width="10.42578125" style="1" customWidth="1"/>
    <col min="3334" max="3334" width="11.85546875" style="1" customWidth="1"/>
    <col min="3335" max="3338" width="9.140625" style="1"/>
    <col min="3339" max="3339" width="7.140625" style="1" customWidth="1"/>
    <col min="3340" max="3584" width="9.140625" style="1"/>
    <col min="3585" max="3585" width="7.140625" style="1" customWidth="1"/>
    <col min="3586" max="3586" width="40.140625" style="1" customWidth="1"/>
    <col min="3587" max="3587" width="8.7109375" style="1" customWidth="1"/>
    <col min="3588" max="3588" width="11.7109375" style="1" customWidth="1"/>
    <col min="3589" max="3589" width="10.42578125" style="1" customWidth="1"/>
    <col min="3590" max="3590" width="11.85546875" style="1" customWidth="1"/>
    <col min="3591" max="3594" width="9.140625" style="1"/>
    <col min="3595" max="3595" width="7.140625" style="1" customWidth="1"/>
    <col min="3596" max="3840" width="9.140625" style="1"/>
    <col min="3841" max="3841" width="7.140625" style="1" customWidth="1"/>
    <col min="3842" max="3842" width="40.140625" style="1" customWidth="1"/>
    <col min="3843" max="3843" width="8.7109375" style="1" customWidth="1"/>
    <col min="3844" max="3844" width="11.7109375" style="1" customWidth="1"/>
    <col min="3845" max="3845" width="10.42578125" style="1" customWidth="1"/>
    <col min="3846" max="3846" width="11.85546875" style="1" customWidth="1"/>
    <col min="3847" max="3850" width="9.140625" style="1"/>
    <col min="3851" max="3851" width="7.140625" style="1" customWidth="1"/>
    <col min="3852" max="4096" width="9.140625" style="1"/>
    <col min="4097" max="4097" width="7.140625" style="1" customWidth="1"/>
    <col min="4098" max="4098" width="40.140625" style="1" customWidth="1"/>
    <col min="4099" max="4099" width="8.7109375" style="1" customWidth="1"/>
    <col min="4100" max="4100" width="11.7109375" style="1" customWidth="1"/>
    <col min="4101" max="4101" width="10.42578125" style="1" customWidth="1"/>
    <col min="4102" max="4102" width="11.85546875" style="1" customWidth="1"/>
    <col min="4103" max="4106" width="9.140625" style="1"/>
    <col min="4107" max="4107" width="7.140625" style="1" customWidth="1"/>
    <col min="4108" max="4352" width="9.140625" style="1"/>
    <col min="4353" max="4353" width="7.140625" style="1" customWidth="1"/>
    <col min="4354" max="4354" width="40.140625" style="1" customWidth="1"/>
    <col min="4355" max="4355" width="8.7109375" style="1" customWidth="1"/>
    <col min="4356" max="4356" width="11.7109375" style="1" customWidth="1"/>
    <col min="4357" max="4357" width="10.42578125" style="1" customWidth="1"/>
    <col min="4358" max="4358" width="11.85546875" style="1" customWidth="1"/>
    <col min="4359" max="4362" width="9.140625" style="1"/>
    <col min="4363" max="4363" width="7.140625" style="1" customWidth="1"/>
    <col min="4364" max="4608" width="9.140625" style="1"/>
    <col min="4609" max="4609" width="7.140625" style="1" customWidth="1"/>
    <col min="4610" max="4610" width="40.140625" style="1" customWidth="1"/>
    <col min="4611" max="4611" width="8.7109375" style="1" customWidth="1"/>
    <col min="4612" max="4612" width="11.7109375" style="1" customWidth="1"/>
    <col min="4613" max="4613" width="10.42578125" style="1" customWidth="1"/>
    <col min="4614" max="4614" width="11.85546875" style="1" customWidth="1"/>
    <col min="4615" max="4618" width="9.140625" style="1"/>
    <col min="4619" max="4619" width="7.140625" style="1" customWidth="1"/>
    <col min="4620" max="4864" width="9.140625" style="1"/>
    <col min="4865" max="4865" width="7.140625" style="1" customWidth="1"/>
    <col min="4866" max="4866" width="40.140625" style="1" customWidth="1"/>
    <col min="4867" max="4867" width="8.7109375" style="1" customWidth="1"/>
    <col min="4868" max="4868" width="11.7109375" style="1" customWidth="1"/>
    <col min="4869" max="4869" width="10.42578125" style="1" customWidth="1"/>
    <col min="4870" max="4870" width="11.85546875" style="1" customWidth="1"/>
    <col min="4871" max="4874" width="9.140625" style="1"/>
    <col min="4875" max="4875" width="7.140625" style="1" customWidth="1"/>
    <col min="4876" max="5120" width="9.140625" style="1"/>
    <col min="5121" max="5121" width="7.140625" style="1" customWidth="1"/>
    <col min="5122" max="5122" width="40.140625" style="1" customWidth="1"/>
    <col min="5123" max="5123" width="8.7109375" style="1" customWidth="1"/>
    <col min="5124" max="5124" width="11.7109375" style="1" customWidth="1"/>
    <col min="5125" max="5125" width="10.42578125" style="1" customWidth="1"/>
    <col min="5126" max="5126" width="11.85546875" style="1" customWidth="1"/>
    <col min="5127" max="5130" width="9.140625" style="1"/>
    <col min="5131" max="5131" width="7.140625" style="1" customWidth="1"/>
    <col min="5132" max="5376" width="9.140625" style="1"/>
    <col min="5377" max="5377" width="7.140625" style="1" customWidth="1"/>
    <col min="5378" max="5378" width="40.140625" style="1" customWidth="1"/>
    <col min="5379" max="5379" width="8.7109375" style="1" customWidth="1"/>
    <col min="5380" max="5380" width="11.7109375" style="1" customWidth="1"/>
    <col min="5381" max="5381" width="10.42578125" style="1" customWidth="1"/>
    <col min="5382" max="5382" width="11.85546875" style="1" customWidth="1"/>
    <col min="5383" max="5386" width="9.140625" style="1"/>
    <col min="5387" max="5387" width="7.140625" style="1" customWidth="1"/>
    <col min="5388" max="5632" width="9.140625" style="1"/>
    <col min="5633" max="5633" width="7.140625" style="1" customWidth="1"/>
    <col min="5634" max="5634" width="40.140625" style="1" customWidth="1"/>
    <col min="5635" max="5635" width="8.7109375" style="1" customWidth="1"/>
    <col min="5636" max="5636" width="11.7109375" style="1" customWidth="1"/>
    <col min="5637" max="5637" width="10.42578125" style="1" customWidth="1"/>
    <col min="5638" max="5638" width="11.85546875" style="1" customWidth="1"/>
    <col min="5639" max="5642" width="9.140625" style="1"/>
    <col min="5643" max="5643" width="7.140625" style="1" customWidth="1"/>
    <col min="5644" max="5888" width="9.140625" style="1"/>
    <col min="5889" max="5889" width="7.140625" style="1" customWidth="1"/>
    <col min="5890" max="5890" width="40.140625" style="1" customWidth="1"/>
    <col min="5891" max="5891" width="8.7109375" style="1" customWidth="1"/>
    <col min="5892" max="5892" width="11.7109375" style="1" customWidth="1"/>
    <col min="5893" max="5893" width="10.42578125" style="1" customWidth="1"/>
    <col min="5894" max="5894" width="11.85546875" style="1" customWidth="1"/>
    <col min="5895" max="5898" width="9.140625" style="1"/>
    <col min="5899" max="5899" width="7.140625" style="1" customWidth="1"/>
    <col min="5900" max="6144" width="9.140625" style="1"/>
    <col min="6145" max="6145" width="7.140625" style="1" customWidth="1"/>
    <col min="6146" max="6146" width="40.140625" style="1" customWidth="1"/>
    <col min="6147" max="6147" width="8.7109375" style="1" customWidth="1"/>
    <col min="6148" max="6148" width="11.7109375" style="1" customWidth="1"/>
    <col min="6149" max="6149" width="10.42578125" style="1" customWidth="1"/>
    <col min="6150" max="6150" width="11.85546875" style="1" customWidth="1"/>
    <col min="6151" max="6154" width="9.140625" style="1"/>
    <col min="6155" max="6155" width="7.140625" style="1" customWidth="1"/>
    <col min="6156" max="6400" width="9.140625" style="1"/>
    <col min="6401" max="6401" width="7.140625" style="1" customWidth="1"/>
    <col min="6402" max="6402" width="40.140625" style="1" customWidth="1"/>
    <col min="6403" max="6403" width="8.7109375" style="1" customWidth="1"/>
    <col min="6404" max="6404" width="11.7109375" style="1" customWidth="1"/>
    <col min="6405" max="6405" width="10.42578125" style="1" customWidth="1"/>
    <col min="6406" max="6406" width="11.85546875" style="1" customWidth="1"/>
    <col min="6407" max="6410" width="9.140625" style="1"/>
    <col min="6411" max="6411" width="7.140625" style="1" customWidth="1"/>
    <col min="6412" max="6656" width="9.140625" style="1"/>
    <col min="6657" max="6657" width="7.140625" style="1" customWidth="1"/>
    <col min="6658" max="6658" width="40.140625" style="1" customWidth="1"/>
    <col min="6659" max="6659" width="8.7109375" style="1" customWidth="1"/>
    <col min="6660" max="6660" width="11.7109375" style="1" customWidth="1"/>
    <col min="6661" max="6661" width="10.42578125" style="1" customWidth="1"/>
    <col min="6662" max="6662" width="11.85546875" style="1" customWidth="1"/>
    <col min="6663" max="6666" width="9.140625" style="1"/>
    <col min="6667" max="6667" width="7.140625" style="1" customWidth="1"/>
    <col min="6668" max="6912" width="9.140625" style="1"/>
    <col min="6913" max="6913" width="7.140625" style="1" customWidth="1"/>
    <col min="6914" max="6914" width="40.140625" style="1" customWidth="1"/>
    <col min="6915" max="6915" width="8.7109375" style="1" customWidth="1"/>
    <col min="6916" max="6916" width="11.7109375" style="1" customWidth="1"/>
    <col min="6917" max="6917" width="10.42578125" style="1" customWidth="1"/>
    <col min="6918" max="6918" width="11.85546875" style="1" customWidth="1"/>
    <col min="6919" max="6922" width="9.140625" style="1"/>
    <col min="6923" max="6923" width="7.140625" style="1" customWidth="1"/>
    <col min="6924" max="7168" width="9.140625" style="1"/>
    <col min="7169" max="7169" width="7.140625" style="1" customWidth="1"/>
    <col min="7170" max="7170" width="40.140625" style="1" customWidth="1"/>
    <col min="7171" max="7171" width="8.7109375" style="1" customWidth="1"/>
    <col min="7172" max="7172" width="11.7109375" style="1" customWidth="1"/>
    <col min="7173" max="7173" width="10.42578125" style="1" customWidth="1"/>
    <col min="7174" max="7174" width="11.85546875" style="1" customWidth="1"/>
    <col min="7175" max="7178" width="9.140625" style="1"/>
    <col min="7179" max="7179" width="7.140625" style="1" customWidth="1"/>
    <col min="7180" max="7424" width="9.140625" style="1"/>
    <col min="7425" max="7425" width="7.140625" style="1" customWidth="1"/>
    <col min="7426" max="7426" width="40.140625" style="1" customWidth="1"/>
    <col min="7427" max="7427" width="8.7109375" style="1" customWidth="1"/>
    <col min="7428" max="7428" width="11.7109375" style="1" customWidth="1"/>
    <col min="7429" max="7429" width="10.42578125" style="1" customWidth="1"/>
    <col min="7430" max="7430" width="11.85546875" style="1" customWidth="1"/>
    <col min="7431" max="7434" width="9.140625" style="1"/>
    <col min="7435" max="7435" width="7.140625" style="1" customWidth="1"/>
    <col min="7436" max="7680" width="9.140625" style="1"/>
    <col min="7681" max="7681" width="7.140625" style="1" customWidth="1"/>
    <col min="7682" max="7682" width="40.140625" style="1" customWidth="1"/>
    <col min="7683" max="7683" width="8.7109375" style="1" customWidth="1"/>
    <col min="7684" max="7684" width="11.7109375" style="1" customWidth="1"/>
    <col min="7685" max="7685" width="10.42578125" style="1" customWidth="1"/>
    <col min="7686" max="7686" width="11.85546875" style="1" customWidth="1"/>
    <col min="7687" max="7690" width="9.140625" style="1"/>
    <col min="7691" max="7691" width="7.140625" style="1" customWidth="1"/>
    <col min="7692" max="7936" width="9.140625" style="1"/>
    <col min="7937" max="7937" width="7.140625" style="1" customWidth="1"/>
    <col min="7938" max="7938" width="40.140625" style="1" customWidth="1"/>
    <col min="7939" max="7939" width="8.7109375" style="1" customWidth="1"/>
    <col min="7940" max="7940" width="11.7109375" style="1" customWidth="1"/>
    <col min="7941" max="7941" width="10.42578125" style="1" customWidth="1"/>
    <col min="7942" max="7942" width="11.85546875" style="1" customWidth="1"/>
    <col min="7943" max="7946" width="9.140625" style="1"/>
    <col min="7947" max="7947" width="7.140625" style="1" customWidth="1"/>
    <col min="7948" max="8192" width="9.140625" style="1"/>
    <col min="8193" max="8193" width="7.140625" style="1" customWidth="1"/>
    <col min="8194" max="8194" width="40.140625" style="1" customWidth="1"/>
    <col min="8195" max="8195" width="8.7109375" style="1" customWidth="1"/>
    <col min="8196" max="8196" width="11.7109375" style="1" customWidth="1"/>
    <col min="8197" max="8197" width="10.42578125" style="1" customWidth="1"/>
    <col min="8198" max="8198" width="11.85546875" style="1" customWidth="1"/>
    <col min="8199" max="8202" width="9.140625" style="1"/>
    <col min="8203" max="8203" width="7.140625" style="1" customWidth="1"/>
    <col min="8204" max="8448" width="9.140625" style="1"/>
    <col min="8449" max="8449" width="7.140625" style="1" customWidth="1"/>
    <col min="8450" max="8450" width="40.140625" style="1" customWidth="1"/>
    <col min="8451" max="8451" width="8.7109375" style="1" customWidth="1"/>
    <col min="8452" max="8452" width="11.7109375" style="1" customWidth="1"/>
    <col min="8453" max="8453" width="10.42578125" style="1" customWidth="1"/>
    <col min="8454" max="8454" width="11.85546875" style="1" customWidth="1"/>
    <col min="8455" max="8458" width="9.140625" style="1"/>
    <col min="8459" max="8459" width="7.140625" style="1" customWidth="1"/>
    <col min="8460" max="8704" width="9.140625" style="1"/>
    <col min="8705" max="8705" width="7.140625" style="1" customWidth="1"/>
    <col min="8706" max="8706" width="40.140625" style="1" customWidth="1"/>
    <col min="8707" max="8707" width="8.7109375" style="1" customWidth="1"/>
    <col min="8708" max="8708" width="11.7109375" style="1" customWidth="1"/>
    <col min="8709" max="8709" width="10.42578125" style="1" customWidth="1"/>
    <col min="8710" max="8710" width="11.85546875" style="1" customWidth="1"/>
    <col min="8711" max="8714" width="9.140625" style="1"/>
    <col min="8715" max="8715" width="7.140625" style="1" customWidth="1"/>
    <col min="8716" max="8960" width="9.140625" style="1"/>
    <col min="8961" max="8961" width="7.140625" style="1" customWidth="1"/>
    <col min="8962" max="8962" width="40.140625" style="1" customWidth="1"/>
    <col min="8963" max="8963" width="8.7109375" style="1" customWidth="1"/>
    <col min="8964" max="8964" width="11.7109375" style="1" customWidth="1"/>
    <col min="8965" max="8965" width="10.42578125" style="1" customWidth="1"/>
    <col min="8966" max="8966" width="11.85546875" style="1" customWidth="1"/>
    <col min="8967" max="8970" width="9.140625" style="1"/>
    <col min="8971" max="8971" width="7.140625" style="1" customWidth="1"/>
    <col min="8972" max="9216" width="9.140625" style="1"/>
    <col min="9217" max="9217" width="7.140625" style="1" customWidth="1"/>
    <col min="9218" max="9218" width="40.140625" style="1" customWidth="1"/>
    <col min="9219" max="9219" width="8.7109375" style="1" customWidth="1"/>
    <col min="9220" max="9220" width="11.7109375" style="1" customWidth="1"/>
    <col min="9221" max="9221" width="10.42578125" style="1" customWidth="1"/>
    <col min="9222" max="9222" width="11.85546875" style="1" customWidth="1"/>
    <col min="9223" max="9226" width="9.140625" style="1"/>
    <col min="9227" max="9227" width="7.140625" style="1" customWidth="1"/>
    <col min="9228" max="9472" width="9.140625" style="1"/>
    <col min="9473" max="9473" width="7.140625" style="1" customWidth="1"/>
    <col min="9474" max="9474" width="40.140625" style="1" customWidth="1"/>
    <col min="9475" max="9475" width="8.7109375" style="1" customWidth="1"/>
    <col min="9476" max="9476" width="11.7109375" style="1" customWidth="1"/>
    <col min="9477" max="9477" width="10.42578125" style="1" customWidth="1"/>
    <col min="9478" max="9478" width="11.85546875" style="1" customWidth="1"/>
    <col min="9479" max="9482" width="9.140625" style="1"/>
    <col min="9483" max="9483" width="7.140625" style="1" customWidth="1"/>
    <col min="9484" max="9728" width="9.140625" style="1"/>
    <col min="9729" max="9729" width="7.140625" style="1" customWidth="1"/>
    <col min="9730" max="9730" width="40.140625" style="1" customWidth="1"/>
    <col min="9731" max="9731" width="8.7109375" style="1" customWidth="1"/>
    <col min="9732" max="9732" width="11.7109375" style="1" customWidth="1"/>
    <col min="9733" max="9733" width="10.42578125" style="1" customWidth="1"/>
    <col min="9734" max="9734" width="11.85546875" style="1" customWidth="1"/>
    <col min="9735" max="9738" width="9.140625" style="1"/>
    <col min="9739" max="9739" width="7.140625" style="1" customWidth="1"/>
    <col min="9740" max="9984" width="9.140625" style="1"/>
    <col min="9985" max="9985" width="7.140625" style="1" customWidth="1"/>
    <col min="9986" max="9986" width="40.140625" style="1" customWidth="1"/>
    <col min="9987" max="9987" width="8.7109375" style="1" customWidth="1"/>
    <col min="9988" max="9988" width="11.7109375" style="1" customWidth="1"/>
    <col min="9989" max="9989" width="10.42578125" style="1" customWidth="1"/>
    <col min="9990" max="9990" width="11.85546875" style="1" customWidth="1"/>
    <col min="9991" max="9994" width="9.140625" style="1"/>
    <col min="9995" max="9995" width="7.140625" style="1" customWidth="1"/>
    <col min="9996" max="10240" width="9.140625" style="1"/>
    <col min="10241" max="10241" width="7.140625" style="1" customWidth="1"/>
    <col min="10242" max="10242" width="40.140625" style="1" customWidth="1"/>
    <col min="10243" max="10243" width="8.7109375" style="1" customWidth="1"/>
    <col min="10244" max="10244" width="11.7109375" style="1" customWidth="1"/>
    <col min="10245" max="10245" width="10.42578125" style="1" customWidth="1"/>
    <col min="10246" max="10246" width="11.85546875" style="1" customWidth="1"/>
    <col min="10247" max="10250" width="9.140625" style="1"/>
    <col min="10251" max="10251" width="7.140625" style="1" customWidth="1"/>
    <col min="10252" max="10496" width="9.140625" style="1"/>
    <col min="10497" max="10497" width="7.140625" style="1" customWidth="1"/>
    <col min="10498" max="10498" width="40.140625" style="1" customWidth="1"/>
    <col min="10499" max="10499" width="8.7109375" style="1" customWidth="1"/>
    <col min="10500" max="10500" width="11.7109375" style="1" customWidth="1"/>
    <col min="10501" max="10501" width="10.42578125" style="1" customWidth="1"/>
    <col min="10502" max="10502" width="11.85546875" style="1" customWidth="1"/>
    <col min="10503" max="10506" width="9.140625" style="1"/>
    <col min="10507" max="10507" width="7.140625" style="1" customWidth="1"/>
    <col min="10508" max="10752" width="9.140625" style="1"/>
    <col min="10753" max="10753" width="7.140625" style="1" customWidth="1"/>
    <col min="10754" max="10754" width="40.140625" style="1" customWidth="1"/>
    <col min="10755" max="10755" width="8.7109375" style="1" customWidth="1"/>
    <col min="10756" max="10756" width="11.7109375" style="1" customWidth="1"/>
    <col min="10757" max="10757" width="10.42578125" style="1" customWidth="1"/>
    <col min="10758" max="10758" width="11.85546875" style="1" customWidth="1"/>
    <col min="10759" max="10762" width="9.140625" style="1"/>
    <col min="10763" max="10763" width="7.140625" style="1" customWidth="1"/>
    <col min="10764" max="11008" width="9.140625" style="1"/>
    <col min="11009" max="11009" width="7.140625" style="1" customWidth="1"/>
    <col min="11010" max="11010" width="40.140625" style="1" customWidth="1"/>
    <col min="11011" max="11011" width="8.7109375" style="1" customWidth="1"/>
    <col min="11012" max="11012" width="11.7109375" style="1" customWidth="1"/>
    <col min="11013" max="11013" width="10.42578125" style="1" customWidth="1"/>
    <col min="11014" max="11014" width="11.85546875" style="1" customWidth="1"/>
    <col min="11015" max="11018" width="9.140625" style="1"/>
    <col min="11019" max="11019" width="7.140625" style="1" customWidth="1"/>
    <col min="11020" max="11264" width="9.140625" style="1"/>
    <col min="11265" max="11265" width="7.140625" style="1" customWidth="1"/>
    <col min="11266" max="11266" width="40.140625" style="1" customWidth="1"/>
    <col min="11267" max="11267" width="8.7109375" style="1" customWidth="1"/>
    <col min="11268" max="11268" width="11.7109375" style="1" customWidth="1"/>
    <col min="11269" max="11269" width="10.42578125" style="1" customWidth="1"/>
    <col min="11270" max="11270" width="11.85546875" style="1" customWidth="1"/>
    <col min="11271" max="11274" width="9.140625" style="1"/>
    <col min="11275" max="11275" width="7.140625" style="1" customWidth="1"/>
    <col min="11276" max="11520" width="9.140625" style="1"/>
    <col min="11521" max="11521" width="7.140625" style="1" customWidth="1"/>
    <col min="11522" max="11522" width="40.140625" style="1" customWidth="1"/>
    <col min="11523" max="11523" width="8.7109375" style="1" customWidth="1"/>
    <col min="11524" max="11524" width="11.7109375" style="1" customWidth="1"/>
    <col min="11525" max="11525" width="10.42578125" style="1" customWidth="1"/>
    <col min="11526" max="11526" width="11.85546875" style="1" customWidth="1"/>
    <col min="11527" max="11530" width="9.140625" style="1"/>
    <col min="11531" max="11531" width="7.140625" style="1" customWidth="1"/>
    <col min="11532" max="11776" width="9.140625" style="1"/>
    <col min="11777" max="11777" width="7.140625" style="1" customWidth="1"/>
    <col min="11778" max="11778" width="40.140625" style="1" customWidth="1"/>
    <col min="11779" max="11779" width="8.7109375" style="1" customWidth="1"/>
    <col min="11780" max="11780" width="11.7109375" style="1" customWidth="1"/>
    <col min="11781" max="11781" width="10.42578125" style="1" customWidth="1"/>
    <col min="11782" max="11782" width="11.85546875" style="1" customWidth="1"/>
    <col min="11783" max="11786" width="9.140625" style="1"/>
    <col min="11787" max="11787" width="7.140625" style="1" customWidth="1"/>
    <col min="11788" max="12032" width="9.140625" style="1"/>
    <col min="12033" max="12033" width="7.140625" style="1" customWidth="1"/>
    <col min="12034" max="12034" width="40.140625" style="1" customWidth="1"/>
    <col min="12035" max="12035" width="8.7109375" style="1" customWidth="1"/>
    <col min="12036" max="12036" width="11.7109375" style="1" customWidth="1"/>
    <col min="12037" max="12037" width="10.42578125" style="1" customWidth="1"/>
    <col min="12038" max="12038" width="11.85546875" style="1" customWidth="1"/>
    <col min="12039" max="12042" width="9.140625" style="1"/>
    <col min="12043" max="12043" width="7.140625" style="1" customWidth="1"/>
    <col min="12044" max="12288" width="9.140625" style="1"/>
    <col min="12289" max="12289" width="7.140625" style="1" customWidth="1"/>
    <col min="12290" max="12290" width="40.140625" style="1" customWidth="1"/>
    <col min="12291" max="12291" width="8.7109375" style="1" customWidth="1"/>
    <col min="12292" max="12292" width="11.7109375" style="1" customWidth="1"/>
    <col min="12293" max="12293" width="10.42578125" style="1" customWidth="1"/>
    <col min="12294" max="12294" width="11.85546875" style="1" customWidth="1"/>
    <col min="12295" max="12298" width="9.140625" style="1"/>
    <col min="12299" max="12299" width="7.140625" style="1" customWidth="1"/>
    <col min="12300" max="12544" width="9.140625" style="1"/>
    <col min="12545" max="12545" width="7.140625" style="1" customWidth="1"/>
    <col min="12546" max="12546" width="40.140625" style="1" customWidth="1"/>
    <col min="12547" max="12547" width="8.7109375" style="1" customWidth="1"/>
    <col min="12548" max="12548" width="11.7109375" style="1" customWidth="1"/>
    <col min="12549" max="12549" width="10.42578125" style="1" customWidth="1"/>
    <col min="12550" max="12550" width="11.85546875" style="1" customWidth="1"/>
    <col min="12551" max="12554" width="9.140625" style="1"/>
    <col min="12555" max="12555" width="7.140625" style="1" customWidth="1"/>
    <col min="12556" max="12800" width="9.140625" style="1"/>
    <col min="12801" max="12801" width="7.140625" style="1" customWidth="1"/>
    <col min="12802" max="12802" width="40.140625" style="1" customWidth="1"/>
    <col min="12803" max="12803" width="8.7109375" style="1" customWidth="1"/>
    <col min="12804" max="12804" width="11.7109375" style="1" customWidth="1"/>
    <col min="12805" max="12805" width="10.42578125" style="1" customWidth="1"/>
    <col min="12806" max="12806" width="11.85546875" style="1" customWidth="1"/>
    <col min="12807" max="12810" width="9.140625" style="1"/>
    <col min="12811" max="12811" width="7.140625" style="1" customWidth="1"/>
    <col min="12812" max="13056" width="9.140625" style="1"/>
    <col min="13057" max="13057" width="7.140625" style="1" customWidth="1"/>
    <col min="13058" max="13058" width="40.140625" style="1" customWidth="1"/>
    <col min="13059" max="13059" width="8.7109375" style="1" customWidth="1"/>
    <col min="13060" max="13060" width="11.7109375" style="1" customWidth="1"/>
    <col min="13061" max="13061" width="10.42578125" style="1" customWidth="1"/>
    <col min="13062" max="13062" width="11.85546875" style="1" customWidth="1"/>
    <col min="13063" max="13066" width="9.140625" style="1"/>
    <col min="13067" max="13067" width="7.140625" style="1" customWidth="1"/>
    <col min="13068" max="13312" width="9.140625" style="1"/>
    <col min="13313" max="13313" width="7.140625" style="1" customWidth="1"/>
    <col min="13314" max="13314" width="40.140625" style="1" customWidth="1"/>
    <col min="13315" max="13315" width="8.7109375" style="1" customWidth="1"/>
    <col min="13316" max="13316" width="11.7109375" style="1" customWidth="1"/>
    <col min="13317" max="13317" width="10.42578125" style="1" customWidth="1"/>
    <col min="13318" max="13318" width="11.85546875" style="1" customWidth="1"/>
    <col min="13319" max="13322" width="9.140625" style="1"/>
    <col min="13323" max="13323" width="7.140625" style="1" customWidth="1"/>
    <col min="13324" max="13568" width="9.140625" style="1"/>
    <col min="13569" max="13569" width="7.140625" style="1" customWidth="1"/>
    <col min="13570" max="13570" width="40.140625" style="1" customWidth="1"/>
    <col min="13571" max="13571" width="8.7109375" style="1" customWidth="1"/>
    <col min="13572" max="13572" width="11.7109375" style="1" customWidth="1"/>
    <col min="13573" max="13573" width="10.42578125" style="1" customWidth="1"/>
    <col min="13574" max="13574" width="11.85546875" style="1" customWidth="1"/>
    <col min="13575" max="13578" width="9.140625" style="1"/>
    <col min="13579" max="13579" width="7.140625" style="1" customWidth="1"/>
    <col min="13580" max="13824" width="9.140625" style="1"/>
    <col min="13825" max="13825" width="7.140625" style="1" customWidth="1"/>
    <col min="13826" max="13826" width="40.140625" style="1" customWidth="1"/>
    <col min="13827" max="13827" width="8.7109375" style="1" customWidth="1"/>
    <col min="13828" max="13828" width="11.7109375" style="1" customWidth="1"/>
    <col min="13829" max="13829" width="10.42578125" style="1" customWidth="1"/>
    <col min="13830" max="13830" width="11.85546875" style="1" customWidth="1"/>
    <col min="13831" max="13834" width="9.140625" style="1"/>
    <col min="13835" max="13835" width="7.140625" style="1" customWidth="1"/>
    <col min="13836" max="14080" width="9.140625" style="1"/>
    <col min="14081" max="14081" width="7.140625" style="1" customWidth="1"/>
    <col min="14082" max="14082" width="40.140625" style="1" customWidth="1"/>
    <col min="14083" max="14083" width="8.7109375" style="1" customWidth="1"/>
    <col min="14084" max="14084" width="11.7109375" style="1" customWidth="1"/>
    <col min="14085" max="14085" width="10.42578125" style="1" customWidth="1"/>
    <col min="14086" max="14086" width="11.85546875" style="1" customWidth="1"/>
    <col min="14087" max="14090" width="9.140625" style="1"/>
    <col min="14091" max="14091" width="7.140625" style="1" customWidth="1"/>
    <col min="14092" max="14336" width="9.140625" style="1"/>
    <col min="14337" max="14337" width="7.140625" style="1" customWidth="1"/>
    <col min="14338" max="14338" width="40.140625" style="1" customWidth="1"/>
    <col min="14339" max="14339" width="8.7109375" style="1" customWidth="1"/>
    <col min="14340" max="14340" width="11.7109375" style="1" customWidth="1"/>
    <col min="14341" max="14341" width="10.42578125" style="1" customWidth="1"/>
    <col min="14342" max="14342" width="11.85546875" style="1" customWidth="1"/>
    <col min="14343" max="14346" width="9.140625" style="1"/>
    <col min="14347" max="14347" width="7.140625" style="1" customWidth="1"/>
    <col min="14348" max="14592" width="9.140625" style="1"/>
    <col min="14593" max="14593" width="7.140625" style="1" customWidth="1"/>
    <col min="14594" max="14594" width="40.140625" style="1" customWidth="1"/>
    <col min="14595" max="14595" width="8.7109375" style="1" customWidth="1"/>
    <col min="14596" max="14596" width="11.7109375" style="1" customWidth="1"/>
    <col min="14597" max="14597" width="10.42578125" style="1" customWidth="1"/>
    <col min="14598" max="14598" width="11.85546875" style="1" customWidth="1"/>
    <col min="14599" max="14602" width="9.140625" style="1"/>
    <col min="14603" max="14603" width="7.140625" style="1" customWidth="1"/>
    <col min="14604" max="14848" width="9.140625" style="1"/>
    <col min="14849" max="14849" width="7.140625" style="1" customWidth="1"/>
    <col min="14850" max="14850" width="40.140625" style="1" customWidth="1"/>
    <col min="14851" max="14851" width="8.7109375" style="1" customWidth="1"/>
    <col min="14852" max="14852" width="11.7109375" style="1" customWidth="1"/>
    <col min="14853" max="14853" width="10.42578125" style="1" customWidth="1"/>
    <col min="14854" max="14854" width="11.85546875" style="1" customWidth="1"/>
    <col min="14855" max="14858" width="9.140625" style="1"/>
    <col min="14859" max="14859" width="7.140625" style="1" customWidth="1"/>
    <col min="14860" max="15104" width="9.140625" style="1"/>
    <col min="15105" max="15105" width="7.140625" style="1" customWidth="1"/>
    <col min="15106" max="15106" width="40.140625" style="1" customWidth="1"/>
    <col min="15107" max="15107" width="8.7109375" style="1" customWidth="1"/>
    <col min="15108" max="15108" width="11.7109375" style="1" customWidth="1"/>
    <col min="15109" max="15109" width="10.42578125" style="1" customWidth="1"/>
    <col min="15110" max="15110" width="11.85546875" style="1" customWidth="1"/>
    <col min="15111" max="15114" width="9.140625" style="1"/>
    <col min="15115" max="15115" width="7.140625" style="1" customWidth="1"/>
    <col min="15116" max="15360" width="9.140625" style="1"/>
    <col min="15361" max="15361" width="7.140625" style="1" customWidth="1"/>
    <col min="15362" max="15362" width="40.140625" style="1" customWidth="1"/>
    <col min="15363" max="15363" width="8.7109375" style="1" customWidth="1"/>
    <col min="15364" max="15364" width="11.7109375" style="1" customWidth="1"/>
    <col min="15365" max="15365" width="10.42578125" style="1" customWidth="1"/>
    <col min="15366" max="15366" width="11.85546875" style="1" customWidth="1"/>
    <col min="15367" max="15370" width="9.140625" style="1"/>
    <col min="15371" max="15371" width="7.140625" style="1" customWidth="1"/>
    <col min="15372" max="15616" width="9.140625" style="1"/>
    <col min="15617" max="15617" width="7.140625" style="1" customWidth="1"/>
    <col min="15618" max="15618" width="40.140625" style="1" customWidth="1"/>
    <col min="15619" max="15619" width="8.7109375" style="1" customWidth="1"/>
    <col min="15620" max="15620" width="11.7109375" style="1" customWidth="1"/>
    <col min="15621" max="15621" width="10.42578125" style="1" customWidth="1"/>
    <col min="15622" max="15622" width="11.85546875" style="1" customWidth="1"/>
    <col min="15623" max="15626" width="9.140625" style="1"/>
    <col min="15627" max="15627" width="7.140625" style="1" customWidth="1"/>
    <col min="15628" max="15872" width="9.140625" style="1"/>
    <col min="15873" max="15873" width="7.140625" style="1" customWidth="1"/>
    <col min="15874" max="15874" width="40.140625" style="1" customWidth="1"/>
    <col min="15875" max="15875" width="8.7109375" style="1" customWidth="1"/>
    <col min="15876" max="15876" width="11.7109375" style="1" customWidth="1"/>
    <col min="15877" max="15877" width="10.42578125" style="1" customWidth="1"/>
    <col min="15878" max="15878" width="11.85546875" style="1" customWidth="1"/>
    <col min="15879" max="15882" width="9.140625" style="1"/>
    <col min="15883" max="15883" width="7.140625" style="1" customWidth="1"/>
    <col min="15884" max="16128" width="9.140625" style="1"/>
    <col min="16129" max="16129" width="7.140625" style="1" customWidth="1"/>
    <col min="16130" max="16130" width="40.140625" style="1" customWidth="1"/>
    <col min="16131" max="16131" width="8.7109375" style="1" customWidth="1"/>
    <col min="16132" max="16132" width="11.7109375" style="1" customWidth="1"/>
    <col min="16133" max="16133" width="10.42578125" style="1" customWidth="1"/>
    <col min="16134" max="16134" width="11.85546875" style="1" customWidth="1"/>
    <col min="16135" max="16138" width="9.140625" style="1"/>
    <col min="16139" max="16139" width="7.140625" style="1" customWidth="1"/>
    <col min="16140" max="16384" width="9.140625" style="1"/>
  </cols>
  <sheetData>
    <row r="1" spans="1:11">
      <c r="A1" s="78" t="s">
        <v>234</v>
      </c>
      <c r="B1" s="109" t="s">
        <v>235</v>
      </c>
    </row>
    <row r="2" spans="1:11">
      <c r="A2" s="78"/>
      <c r="B2" s="109"/>
    </row>
    <row r="3" spans="1:11" s="95" customFormat="1" ht="15">
      <c r="A3" s="110" t="s">
        <v>236</v>
      </c>
      <c r="B3" s="111"/>
      <c r="C3" s="112"/>
      <c r="D3" s="113"/>
      <c r="E3" s="112"/>
      <c r="F3" s="114"/>
    </row>
    <row r="4" spans="1:11" s="115" customFormat="1" ht="42" customHeight="1">
      <c r="A4" s="758" t="s">
        <v>237</v>
      </c>
      <c r="B4" s="759"/>
      <c r="C4" s="759"/>
      <c r="D4" s="759"/>
      <c r="E4" s="759"/>
      <c r="F4" s="760"/>
    </row>
    <row r="5" spans="1:11" s="115" customFormat="1" ht="41.25" customHeight="1">
      <c r="A5" s="761" t="s">
        <v>238</v>
      </c>
      <c r="B5" s="753"/>
      <c r="C5" s="753"/>
      <c r="D5" s="753"/>
      <c r="E5" s="753"/>
      <c r="F5" s="754"/>
    </row>
    <row r="6" spans="1:11" s="115" customFormat="1" ht="28.5" customHeight="1">
      <c r="A6" s="761" t="s">
        <v>239</v>
      </c>
      <c r="B6" s="753"/>
      <c r="C6" s="753"/>
      <c r="D6" s="753"/>
      <c r="E6" s="753"/>
      <c r="F6" s="754"/>
    </row>
    <row r="7" spans="1:11" s="115" customFormat="1" ht="28.5" customHeight="1">
      <c r="A7" s="752" t="s">
        <v>240</v>
      </c>
      <c r="B7" s="753"/>
      <c r="C7" s="753"/>
      <c r="D7" s="753"/>
      <c r="E7" s="753"/>
      <c r="F7" s="754"/>
    </row>
    <row r="8" spans="1:11" s="115" customFormat="1" ht="28.5" customHeight="1">
      <c r="A8" s="752" t="s">
        <v>241</v>
      </c>
      <c r="B8" s="753"/>
      <c r="C8" s="753"/>
      <c r="D8" s="753"/>
      <c r="E8" s="753"/>
      <c r="F8" s="754"/>
    </row>
    <row r="9" spans="1:11" s="115" customFormat="1" ht="27" customHeight="1">
      <c r="A9" s="752" t="s">
        <v>242</v>
      </c>
      <c r="B9" s="753"/>
      <c r="C9" s="753"/>
      <c r="D9" s="753"/>
      <c r="E9" s="753"/>
      <c r="F9" s="754"/>
    </row>
    <row r="10" spans="1:11" s="115" customFormat="1" ht="29.25" customHeight="1">
      <c r="A10" s="752" t="s">
        <v>243</v>
      </c>
      <c r="B10" s="753"/>
      <c r="C10" s="753"/>
      <c r="D10" s="753"/>
      <c r="E10" s="753"/>
      <c r="F10" s="754"/>
    </row>
    <row r="11" spans="1:11" s="115" customFormat="1" ht="44.25" customHeight="1">
      <c r="A11" s="755" t="s">
        <v>244</v>
      </c>
      <c r="B11" s="756"/>
      <c r="C11" s="756"/>
      <c r="D11" s="756"/>
      <c r="E11" s="756"/>
      <c r="F11" s="757"/>
    </row>
    <row r="12" spans="1:11">
      <c r="A12" s="78"/>
      <c r="B12" s="109"/>
    </row>
    <row r="13" spans="1:11">
      <c r="A13" s="78"/>
      <c r="B13" s="109"/>
    </row>
    <row r="14" spans="1:11" s="24" customFormat="1" ht="17.25" thickBot="1">
      <c r="A14" s="80"/>
      <c r="B14" s="116" t="s">
        <v>108</v>
      </c>
      <c r="C14" s="101" t="s">
        <v>211</v>
      </c>
      <c r="D14" s="101" t="s">
        <v>109</v>
      </c>
      <c r="E14" s="101" t="s">
        <v>110</v>
      </c>
      <c r="F14" s="101" t="s">
        <v>111</v>
      </c>
      <c r="H14" s="24" t="s">
        <v>2375</v>
      </c>
      <c r="I14" s="24" t="s">
        <v>2376</v>
      </c>
    </row>
    <row r="15" spans="1:11" ht="17.25" thickTop="1"/>
    <row r="16" spans="1:11" s="87" customFormat="1" ht="51">
      <c r="A16" s="521" t="s">
        <v>245</v>
      </c>
      <c r="B16" s="527" t="s">
        <v>246</v>
      </c>
      <c r="C16" s="523" t="s">
        <v>123</v>
      </c>
      <c r="D16" s="524">
        <v>135.91999999999999</v>
      </c>
      <c r="E16" s="833">
        <v>0</v>
      </c>
      <c r="F16" s="525">
        <f>E16*D16</f>
        <v>0</v>
      </c>
      <c r="H16" s="621">
        <f>F16</f>
        <v>0</v>
      </c>
      <c r="J16" s="529"/>
      <c r="K16" s="533">
        <f>F16+F19+H51</f>
        <v>0</v>
      </c>
    </row>
    <row r="17" spans="1:9" s="87" customFormat="1" ht="12.75">
      <c r="A17" s="528" t="s">
        <v>247</v>
      </c>
      <c r="B17" s="527" t="s">
        <v>248</v>
      </c>
      <c r="C17" s="529"/>
      <c r="D17" s="529"/>
      <c r="E17" s="842"/>
      <c r="F17" s="529"/>
      <c r="G17" s="120"/>
      <c r="H17" s="621">
        <f t="shared" ref="H17:H19" si="0">F17</f>
        <v>0</v>
      </c>
    </row>
    <row r="18" spans="1:9">
      <c r="E18" s="838"/>
      <c r="H18" s="621">
        <f t="shared" si="0"/>
        <v>0</v>
      </c>
    </row>
    <row r="19" spans="1:9" s="87" customFormat="1" ht="51">
      <c r="A19" s="521" t="s">
        <v>249</v>
      </c>
      <c r="B19" s="527" t="s">
        <v>250</v>
      </c>
      <c r="C19" s="523" t="s">
        <v>123</v>
      </c>
      <c r="D19" s="524">
        <v>22.61</v>
      </c>
      <c r="E19" s="833">
        <v>0</v>
      </c>
      <c r="F19" s="525">
        <f>E19*D19</f>
        <v>0</v>
      </c>
      <c r="H19" s="621">
        <f t="shared" si="0"/>
        <v>0</v>
      </c>
    </row>
    <row r="20" spans="1:9" s="87" customFormat="1" ht="12.75">
      <c r="A20" s="528" t="s">
        <v>247</v>
      </c>
      <c r="B20" s="527" t="s">
        <v>251</v>
      </c>
      <c r="C20" s="529"/>
      <c r="D20" s="529"/>
      <c r="E20" s="842"/>
      <c r="F20" s="529"/>
      <c r="G20" s="120"/>
      <c r="H20" s="121"/>
    </row>
    <row r="21" spans="1:9">
      <c r="E21" s="838"/>
    </row>
    <row r="22" spans="1:9" ht="52.5">
      <c r="A22" s="83" t="s">
        <v>252</v>
      </c>
      <c r="B22" s="118" t="s">
        <v>253</v>
      </c>
      <c r="C22" s="84" t="s">
        <v>123</v>
      </c>
      <c r="D22" s="85">
        <v>1.3</v>
      </c>
      <c r="E22" s="832">
        <v>0</v>
      </c>
      <c r="F22" s="86">
        <f>E22*D22</f>
        <v>0</v>
      </c>
      <c r="I22" s="622">
        <f>F22</f>
        <v>0</v>
      </c>
    </row>
    <row r="23" spans="1:9">
      <c r="A23" s="119" t="s">
        <v>247</v>
      </c>
      <c r="B23" s="118" t="s">
        <v>254</v>
      </c>
      <c r="C23" s="87"/>
      <c r="D23" s="87"/>
      <c r="E23" s="843"/>
      <c r="F23" s="87"/>
      <c r="I23" s="622">
        <f t="shared" ref="I23:I50" si="1">F23</f>
        <v>0</v>
      </c>
    </row>
    <row r="24" spans="1:9">
      <c r="B24" s="118"/>
      <c r="C24" s="87"/>
      <c r="D24" s="87"/>
      <c r="E24" s="843"/>
      <c r="F24" s="87"/>
      <c r="I24" s="622">
        <f t="shared" si="1"/>
        <v>0</v>
      </c>
    </row>
    <row r="25" spans="1:9" ht="52.5">
      <c r="A25" s="83" t="s">
        <v>255</v>
      </c>
      <c r="B25" s="118" t="s">
        <v>253</v>
      </c>
      <c r="C25" s="84" t="s">
        <v>123</v>
      </c>
      <c r="D25" s="85">
        <v>5.62</v>
      </c>
      <c r="E25" s="832">
        <v>0</v>
      </c>
      <c r="F25" s="86">
        <f>E25*D25</f>
        <v>0</v>
      </c>
      <c r="I25" s="622">
        <f t="shared" si="1"/>
        <v>0</v>
      </c>
    </row>
    <row r="26" spans="1:9">
      <c r="A26" s="119" t="s">
        <v>247</v>
      </c>
      <c r="B26" s="118" t="s">
        <v>256</v>
      </c>
      <c r="C26" s="87"/>
      <c r="D26" s="87"/>
      <c r="E26" s="843"/>
      <c r="F26" s="87"/>
      <c r="I26" s="622">
        <f t="shared" si="1"/>
        <v>0</v>
      </c>
    </row>
    <row r="27" spans="1:9">
      <c r="E27" s="838"/>
      <c r="I27" s="622">
        <f t="shared" si="1"/>
        <v>0</v>
      </c>
    </row>
    <row r="28" spans="1:9" ht="52.5">
      <c r="A28" s="83" t="s">
        <v>257</v>
      </c>
      <c r="B28" s="118" t="s">
        <v>258</v>
      </c>
      <c r="C28" s="84" t="s">
        <v>123</v>
      </c>
      <c r="D28" s="85">
        <v>7.26</v>
      </c>
      <c r="E28" s="832">
        <v>0</v>
      </c>
      <c r="F28" s="86">
        <f>E28*D28</f>
        <v>0</v>
      </c>
      <c r="I28" s="622">
        <f t="shared" si="1"/>
        <v>0</v>
      </c>
    </row>
    <row r="29" spans="1:9">
      <c r="A29" s="119" t="s">
        <v>247</v>
      </c>
      <c r="B29" s="118" t="s">
        <v>259</v>
      </c>
      <c r="C29" s="87"/>
      <c r="D29" s="87"/>
      <c r="E29" s="843"/>
      <c r="F29" s="87"/>
      <c r="I29" s="622">
        <f t="shared" si="1"/>
        <v>0</v>
      </c>
    </row>
    <row r="30" spans="1:9">
      <c r="E30" s="838"/>
      <c r="I30" s="622">
        <f t="shared" si="1"/>
        <v>0</v>
      </c>
    </row>
    <row r="31" spans="1:9" ht="52.5">
      <c r="A31" s="83" t="s">
        <v>260</v>
      </c>
      <c r="B31" s="118" t="s">
        <v>253</v>
      </c>
      <c r="C31" s="84" t="s">
        <v>123</v>
      </c>
      <c r="D31" s="85">
        <v>0.79</v>
      </c>
      <c r="E31" s="832">
        <v>0</v>
      </c>
      <c r="F31" s="86">
        <f>E31*D31</f>
        <v>0</v>
      </c>
      <c r="I31" s="622">
        <f t="shared" si="1"/>
        <v>0</v>
      </c>
    </row>
    <row r="32" spans="1:9">
      <c r="A32" s="119" t="s">
        <v>247</v>
      </c>
      <c r="B32" s="118" t="s">
        <v>261</v>
      </c>
      <c r="C32" s="87"/>
      <c r="D32" s="87"/>
      <c r="E32" s="843"/>
      <c r="F32" s="87"/>
      <c r="I32" s="622">
        <f t="shared" si="1"/>
        <v>0</v>
      </c>
    </row>
    <row r="33" spans="1:9">
      <c r="E33" s="838"/>
      <c r="I33" s="622">
        <f t="shared" si="1"/>
        <v>0</v>
      </c>
    </row>
    <row r="34" spans="1:9" ht="52.5">
      <c r="A34" s="83" t="s">
        <v>262</v>
      </c>
      <c r="B34" s="118" t="s">
        <v>263</v>
      </c>
      <c r="C34" s="84" t="s">
        <v>123</v>
      </c>
      <c r="D34" s="85">
        <v>6.13</v>
      </c>
      <c r="E34" s="832">
        <v>0</v>
      </c>
      <c r="F34" s="86">
        <f>E34*D34</f>
        <v>0</v>
      </c>
      <c r="I34" s="622">
        <f t="shared" si="1"/>
        <v>0</v>
      </c>
    </row>
    <row r="35" spans="1:9">
      <c r="A35" s="119" t="s">
        <v>247</v>
      </c>
      <c r="B35" s="118" t="s">
        <v>264</v>
      </c>
      <c r="C35" s="87"/>
      <c r="D35" s="87"/>
      <c r="E35" s="843"/>
      <c r="F35" s="87"/>
      <c r="I35" s="622">
        <f t="shared" si="1"/>
        <v>0</v>
      </c>
    </row>
    <row r="36" spans="1:9">
      <c r="E36" s="838"/>
      <c r="I36" s="622">
        <f t="shared" si="1"/>
        <v>0</v>
      </c>
    </row>
    <row r="37" spans="1:9" s="87" customFormat="1" ht="51">
      <c r="A37" s="83" t="s">
        <v>265</v>
      </c>
      <c r="B37" s="118" t="s">
        <v>266</v>
      </c>
      <c r="C37" s="84" t="s">
        <v>123</v>
      </c>
      <c r="D37" s="85">
        <v>43.47</v>
      </c>
      <c r="E37" s="832">
        <v>0</v>
      </c>
      <c r="F37" s="86">
        <f>E37*D37</f>
        <v>0</v>
      </c>
      <c r="I37" s="622">
        <f t="shared" si="1"/>
        <v>0</v>
      </c>
    </row>
    <row r="38" spans="1:9" s="87" customFormat="1">
      <c r="A38" s="119" t="s">
        <v>247</v>
      </c>
      <c r="B38" s="118" t="s">
        <v>267</v>
      </c>
      <c r="E38" s="843"/>
      <c r="G38" s="120"/>
      <c r="H38" s="121"/>
      <c r="I38" s="622">
        <f t="shared" si="1"/>
        <v>0</v>
      </c>
    </row>
    <row r="39" spans="1:9" s="87" customFormat="1">
      <c r="A39" s="48"/>
      <c r="B39" s="118"/>
      <c r="E39" s="843"/>
      <c r="G39" s="120"/>
      <c r="H39" s="121"/>
      <c r="I39" s="622">
        <f t="shared" si="1"/>
        <v>0</v>
      </c>
    </row>
    <row r="40" spans="1:9" s="87" customFormat="1" ht="51">
      <c r="A40" s="83" t="s">
        <v>268</v>
      </c>
      <c r="B40" s="118" t="s">
        <v>269</v>
      </c>
      <c r="C40" s="84" t="s">
        <v>123</v>
      </c>
      <c r="D40" s="85">
        <v>3.74</v>
      </c>
      <c r="E40" s="832">
        <v>0</v>
      </c>
      <c r="F40" s="86">
        <f>E40*D40</f>
        <v>0</v>
      </c>
      <c r="I40" s="622">
        <f t="shared" si="1"/>
        <v>0</v>
      </c>
    </row>
    <row r="41" spans="1:9" s="87" customFormat="1">
      <c r="A41" s="119" t="s">
        <v>247</v>
      </c>
      <c r="B41" s="118" t="s">
        <v>270</v>
      </c>
      <c r="E41" s="843"/>
      <c r="I41" s="622">
        <f t="shared" si="1"/>
        <v>0</v>
      </c>
    </row>
    <row r="42" spans="1:9" s="87" customFormat="1">
      <c r="A42" s="48"/>
      <c r="B42" s="117"/>
      <c r="C42" s="1"/>
      <c r="D42" s="1"/>
      <c r="E42" s="838"/>
      <c r="F42" s="1"/>
      <c r="I42" s="622">
        <f t="shared" si="1"/>
        <v>0</v>
      </c>
    </row>
    <row r="43" spans="1:9" s="87" customFormat="1" ht="51">
      <c r="A43" s="83" t="s">
        <v>271</v>
      </c>
      <c r="B43" s="118" t="s">
        <v>269</v>
      </c>
      <c r="C43" s="84" t="s">
        <v>123</v>
      </c>
      <c r="D43" s="85">
        <v>9.27</v>
      </c>
      <c r="E43" s="832">
        <v>0</v>
      </c>
      <c r="F43" s="86">
        <f>E43*D43</f>
        <v>0</v>
      </c>
      <c r="I43" s="622">
        <f t="shared" si="1"/>
        <v>0</v>
      </c>
    </row>
    <row r="44" spans="1:9" s="87" customFormat="1">
      <c r="A44" s="119" t="s">
        <v>247</v>
      </c>
      <c r="B44" s="118" t="s">
        <v>272</v>
      </c>
      <c r="E44" s="843"/>
      <c r="I44" s="622">
        <f t="shared" si="1"/>
        <v>0</v>
      </c>
    </row>
    <row r="45" spans="1:9" s="87" customFormat="1">
      <c r="A45" s="48"/>
      <c r="B45" s="118"/>
      <c r="E45" s="843"/>
      <c r="I45" s="622">
        <f t="shared" si="1"/>
        <v>0</v>
      </c>
    </row>
    <row r="46" spans="1:9" s="87" customFormat="1" ht="51">
      <c r="A46" s="83" t="s">
        <v>273</v>
      </c>
      <c r="B46" s="118" t="s">
        <v>269</v>
      </c>
      <c r="C46" s="84" t="s">
        <v>123</v>
      </c>
      <c r="D46" s="85">
        <v>0.83</v>
      </c>
      <c r="E46" s="832">
        <v>0</v>
      </c>
      <c r="F46" s="86">
        <f>E46*D46</f>
        <v>0</v>
      </c>
      <c r="I46" s="622">
        <f t="shared" si="1"/>
        <v>0</v>
      </c>
    </row>
    <row r="47" spans="1:9" s="87" customFormat="1">
      <c r="A47" s="119" t="s">
        <v>247</v>
      </c>
      <c r="B47" s="118" t="s">
        <v>274</v>
      </c>
      <c r="E47" s="843"/>
      <c r="I47" s="622">
        <f t="shared" si="1"/>
        <v>0</v>
      </c>
    </row>
    <row r="48" spans="1:9" s="87" customFormat="1">
      <c r="A48" s="48"/>
      <c r="B48" s="118"/>
      <c r="E48" s="843"/>
      <c r="I48" s="622">
        <f t="shared" si="1"/>
        <v>0</v>
      </c>
    </row>
    <row r="49" spans="1:9" s="87" customFormat="1" ht="51">
      <c r="A49" s="521" t="s">
        <v>275</v>
      </c>
      <c r="B49" s="118" t="s">
        <v>276</v>
      </c>
      <c r="E49" s="843"/>
      <c r="H49" s="122"/>
      <c r="I49" s="622">
        <f t="shared" si="1"/>
        <v>0</v>
      </c>
    </row>
    <row r="50" spans="1:9" s="87" customFormat="1">
      <c r="A50" s="88"/>
      <c r="B50" s="123" t="s">
        <v>277</v>
      </c>
      <c r="C50" s="124" t="s">
        <v>278</v>
      </c>
      <c r="D50" s="125">
        <v>15543.91</v>
      </c>
      <c r="E50" s="832">
        <v>0</v>
      </c>
      <c r="F50" s="86">
        <f>E50*D50</f>
        <v>0</v>
      </c>
      <c r="I50" s="622">
        <f t="shared" si="1"/>
        <v>0</v>
      </c>
    </row>
    <row r="51" spans="1:9" s="87" customFormat="1" ht="12.75">
      <c r="A51" s="88"/>
      <c r="B51" s="530" t="s">
        <v>279</v>
      </c>
      <c r="C51" s="531" t="s">
        <v>278</v>
      </c>
      <c r="D51" s="532">
        <v>18494.21</v>
      </c>
      <c r="E51" s="833">
        <v>0</v>
      </c>
      <c r="F51" s="525">
        <f>E51*D51</f>
        <v>0</v>
      </c>
      <c r="G51" s="552">
        <v>0.6</v>
      </c>
      <c r="H51" s="533">
        <f>F51*0.6</f>
        <v>0</v>
      </c>
      <c r="I51" s="533">
        <f>F51*0.4</f>
        <v>0</v>
      </c>
    </row>
    <row r="52" spans="1:9" s="87" customFormat="1" ht="3.75" customHeight="1">
      <c r="A52" s="88"/>
      <c r="B52" s="123"/>
      <c r="C52" s="124"/>
      <c r="D52" s="125"/>
      <c r="E52" s="832"/>
      <c r="F52" s="86"/>
    </row>
    <row r="53" spans="1:9" s="87" customFormat="1" ht="12.75">
      <c r="A53" s="88"/>
      <c r="B53" s="123" t="s">
        <v>280</v>
      </c>
      <c r="C53" s="124" t="s">
        <v>278</v>
      </c>
      <c r="D53" s="125">
        <v>2294.4899999999998</v>
      </c>
      <c r="E53" s="832">
        <v>0</v>
      </c>
      <c r="F53" s="86">
        <f>E53*D53</f>
        <v>0</v>
      </c>
      <c r="I53" s="533">
        <f>F53</f>
        <v>0</v>
      </c>
    </row>
    <row r="54" spans="1:9" s="87" customFormat="1" ht="12.75">
      <c r="A54" s="88"/>
      <c r="B54" s="123" t="s">
        <v>281</v>
      </c>
      <c r="C54" s="124" t="s">
        <v>278</v>
      </c>
      <c r="D54" s="125">
        <v>2513.9499999999998</v>
      </c>
      <c r="E54" s="832">
        <v>0</v>
      </c>
      <c r="F54" s="86">
        <f>E54*D54</f>
        <v>0</v>
      </c>
      <c r="I54" s="533">
        <f>F54</f>
        <v>0</v>
      </c>
    </row>
    <row r="55" spans="1:9" s="87" customFormat="1" ht="10.5" customHeight="1" thickBot="1">
      <c r="A55" s="119"/>
      <c r="B55" s="118"/>
      <c r="G55" s="120"/>
      <c r="H55" s="121"/>
    </row>
    <row r="56" spans="1:9" s="24" customFormat="1" ht="17.25" thickBot="1">
      <c r="A56" s="90"/>
      <c r="B56" s="126" t="s">
        <v>282</v>
      </c>
      <c r="C56" s="106"/>
      <c r="D56" s="107"/>
      <c r="E56" s="108"/>
      <c r="F56" s="108">
        <f>SUM(F16:F55)</f>
        <v>0</v>
      </c>
      <c r="H56" s="64">
        <f>SUM(H16:H55)</f>
        <v>0</v>
      </c>
      <c r="I56" s="24">
        <f>SUM(I15:I55)</f>
        <v>0</v>
      </c>
    </row>
    <row r="57" spans="1:9" s="132" customFormat="1" ht="13.5" thickTop="1">
      <c r="A57" s="127"/>
      <c r="B57" s="128"/>
      <c r="C57" s="129"/>
      <c r="D57" s="130"/>
      <c r="E57" s="131"/>
      <c r="F57" s="131"/>
    </row>
  </sheetData>
  <sheetProtection algorithmName="SHA-512" hashValue="ZNlRtBvpSb8cUj2Zw29lVTxGOQYTVjwP8Si6K5FZ9RbOx6kykUZXRNkJXquVMICAyjEab0enGfw6KnkcRTAOpA==" saltValue="vii7Kf4yJzDwY4CtFcLaYQ==" spinCount="100000" sheet="1"/>
  <mergeCells count="8">
    <mergeCell ref="A10:F10"/>
    <mergeCell ref="A11:F11"/>
    <mergeCell ref="A4:F4"/>
    <mergeCell ref="A5:F5"/>
    <mergeCell ref="A6:F6"/>
    <mergeCell ref="A7:F7"/>
    <mergeCell ref="A8:F8"/>
    <mergeCell ref="A9:F9"/>
  </mergeCells>
  <pageMargins left="0.78740157480314965" right="0.39370078740157483" top="0.98425196850393704" bottom="0.98425196850393704" header="0.51181102362204722" footer="0.51181102362204722"/>
  <pageSetup paperSize="9" scale="96" firstPageNumber="0" orientation="portrait" horizontalDpi="300" verticalDpi="300" r:id="rId1"/>
  <headerFooter alignWithMargins="0">
    <oddHeader>&amp;L&amp;"Calibri,Krepko"&amp;9&amp;UObjekt: Večnamenska športna dvorana
Prežihova 1, 9520 Gornja Radgona&amp;R&amp;9POPIS GRADBENIH DEL
A/3.0 BETONSKA DELA</oddHeader>
    <oddFooter>&amp;LRekonstrukcija - OBSTOJEČI OBJEKT&amp;R&amp;P</oddFooter>
  </headerFooter>
  <rowBreaks count="1" manualBreakCount="1">
    <brk id="26" max="10" man="1"/>
  </rowBreaks>
  <colBreaks count="1" manualBreakCount="1">
    <brk id="6" max="5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12BDD-4031-4CAB-9C17-0516CA7621B2}">
  <sheetPr>
    <tabColor rgb="FFFFFF00"/>
  </sheetPr>
  <dimension ref="A1:F40"/>
  <sheetViews>
    <sheetView view="pageBreakPreview" zoomScaleSheetLayoutView="100" workbookViewId="0">
      <selection activeCell="B14" sqref="B14"/>
    </sheetView>
  </sheetViews>
  <sheetFormatPr defaultRowHeight="16.5"/>
  <cols>
    <col min="1" max="1" width="7.140625" style="48" customWidth="1"/>
    <col min="2" max="2" width="39.42578125" style="1" customWidth="1"/>
    <col min="3" max="3" width="8.28515625" style="1" customWidth="1"/>
    <col min="4" max="4" width="10.85546875" style="1" customWidth="1"/>
    <col min="5" max="5" width="11.85546875" style="1" customWidth="1"/>
    <col min="6" max="6" width="12.5703125" style="1" customWidth="1"/>
    <col min="7" max="11" width="9.140625" style="1"/>
    <col min="12" max="12" width="7.140625" style="1" customWidth="1"/>
    <col min="13" max="256" width="9.140625" style="1"/>
    <col min="257" max="257" width="7.140625" style="1" customWidth="1"/>
    <col min="258" max="258" width="39.42578125" style="1" customWidth="1"/>
    <col min="259" max="259" width="8.28515625" style="1" customWidth="1"/>
    <col min="260" max="260" width="10.85546875" style="1" customWidth="1"/>
    <col min="261" max="261" width="11.85546875" style="1" customWidth="1"/>
    <col min="262" max="262" width="12.5703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28515625" style="1" customWidth="1"/>
    <col min="516" max="516" width="10.85546875" style="1" customWidth="1"/>
    <col min="517" max="517" width="11.85546875" style="1" customWidth="1"/>
    <col min="518" max="518" width="12.5703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28515625" style="1" customWidth="1"/>
    <col min="772" max="772" width="10.85546875" style="1" customWidth="1"/>
    <col min="773" max="773" width="11.85546875" style="1" customWidth="1"/>
    <col min="774" max="774" width="12.5703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28515625" style="1" customWidth="1"/>
    <col min="1028" max="1028" width="10.85546875" style="1" customWidth="1"/>
    <col min="1029" max="1029" width="11.85546875" style="1" customWidth="1"/>
    <col min="1030" max="1030" width="12.5703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28515625" style="1" customWidth="1"/>
    <col min="1284" max="1284" width="10.85546875" style="1" customWidth="1"/>
    <col min="1285" max="1285" width="11.85546875" style="1" customWidth="1"/>
    <col min="1286" max="1286" width="12.5703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28515625" style="1" customWidth="1"/>
    <col min="1540" max="1540" width="10.85546875" style="1" customWidth="1"/>
    <col min="1541" max="1541" width="11.85546875" style="1" customWidth="1"/>
    <col min="1542" max="1542" width="12.5703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28515625" style="1" customWidth="1"/>
    <col min="1796" max="1796" width="10.85546875" style="1" customWidth="1"/>
    <col min="1797" max="1797" width="11.85546875" style="1" customWidth="1"/>
    <col min="1798" max="1798" width="12.5703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28515625" style="1" customWidth="1"/>
    <col min="2052" max="2052" width="10.85546875" style="1" customWidth="1"/>
    <col min="2053" max="2053" width="11.85546875" style="1" customWidth="1"/>
    <col min="2054" max="2054" width="12.5703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28515625" style="1" customWidth="1"/>
    <col min="2308" max="2308" width="10.85546875" style="1" customWidth="1"/>
    <col min="2309" max="2309" width="11.85546875" style="1" customWidth="1"/>
    <col min="2310" max="2310" width="12.5703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28515625" style="1" customWidth="1"/>
    <col min="2564" max="2564" width="10.85546875" style="1" customWidth="1"/>
    <col min="2565" max="2565" width="11.85546875" style="1" customWidth="1"/>
    <col min="2566" max="2566" width="12.5703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28515625" style="1" customWidth="1"/>
    <col min="2820" max="2820" width="10.85546875" style="1" customWidth="1"/>
    <col min="2821" max="2821" width="11.85546875" style="1" customWidth="1"/>
    <col min="2822" max="2822" width="12.5703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28515625" style="1" customWidth="1"/>
    <col min="3076" max="3076" width="10.85546875" style="1" customWidth="1"/>
    <col min="3077" max="3077" width="11.85546875" style="1" customWidth="1"/>
    <col min="3078" max="3078" width="12.5703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28515625" style="1" customWidth="1"/>
    <col min="3332" max="3332" width="10.85546875" style="1" customWidth="1"/>
    <col min="3333" max="3333" width="11.85546875" style="1" customWidth="1"/>
    <col min="3334" max="3334" width="12.5703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28515625" style="1" customWidth="1"/>
    <col min="3588" max="3588" width="10.85546875" style="1" customWidth="1"/>
    <col min="3589" max="3589" width="11.85546875" style="1" customWidth="1"/>
    <col min="3590" max="3590" width="12.5703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28515625" style="1" customWidth="1"/>
    <col min="3844" max="3844" width="10.85546875" style="1" customWidth="1"/>
    <col min="3845" max="3845" width="11.85546875" style="1" customWidth="1"/>
    <col min="3846" max="3846" width="12.5703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28515625" style="1" customWidth="1"/>
    <col min="4100" max="4100" width="10.85546875" style="1" customWidth="1"/>
    <col min="4101" max="4101" width="11.85546875" style="1" customWidth="1"/>
    <col min="4102" max="4102" width="12.5703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28515625" style="1" customWidth="1"/>
    <col min="4356" max="4356" width="10.85546875" style="1" customWidth="1"/>
    <col min="4357" max="4357" width="11.85546875" style="1" customWidth="1"/>
    <col min="4358" max="4358" width="12.5703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28515625" style="1" customWidth="1"/>
    <col min="4612" max="4612" width="10.85546875" style="1" customWidth="1"/>
    <col min="4613" max="4613" width="11.85546875" style="1" customWidth="1"/>
    <col min="4614" max="4614" width="12.5703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28515625" style="1" customWidth="1"/>
    <col min="4868" max="4868" width="10.85546875" style="1" customWidth="1"/>
    <col min="4869" max="4869" width="11.85546875" style="1" customWidth="1"/>
    <col min="4870" max="4870" width="12.5703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28515625" style="1" customWidth="1"/>
    <col min="5124" max="5124" width="10.85546875" style="1" customWidth="1"/>
    <col min="5125" max="5125" width="11.85546875" style="1" customWidth="1"/>
    <col min="5126" max="5126" width="12.5703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28515625" style="1" customWidth="1"/>
    <col min="5380" max="5380" width="10.85546875" style="1" customWidth="1"/>
    <col min="5381" max="5381" width="11.85546875" style="1" customWidth="1"/>
    <col min="5382" max="5382" width="12.5703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28515625" style="1" customWidth="1"/>
    <col min="5636" max="5636" width="10.85546875" style="1" customWidth="1"/>
    <col min="5637" max="5637" width="11.85546875" style="1" customWidth="1"/>
    <col min="5638" max="5638" width="12.5703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28515625" style="1" customWidth="1"/>
    <col min="5892" max="5892" width="10.85546875" style="1" customWidth="1"/>
    <col min="5893" max="5893" width="11.85546875" style="1" customWidth="1"/>
    <col min="5894" max="5894" width="12.5703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28515625" style="1" customWidth="1"/>
    <col min="6148" max="6148" width="10.85546875" style="1" customWidth="1"/>
    <col min="6149" max="6149" width="11.85546875" style="1" customWidth="1"/>
    <col min="6150" max="6150" width="12.5703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28515625" style="1" customWidth="1"/>
    <col min="6404" max="6404" width="10.85546875" style="1" customWidth="1"/>
    <col min="6405" max="6405" width="11.85546875" style="1" customWidth="1"/>
    <col min="6406" max="6406" width="12.5703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28515625" style="1" customWidth="1"/>
    <col min="6660" max="6660" width="10.85546875" style="1" customWidth="1"/>
    <col min="6661" max="6661" width="11.85546875" style="1" customWidth="1"/>
    <col min="6662" max="6662" width="12.5703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28515625" style="1" customWidth="1"/>
    <col min="6916" max="6916" width="10.85546875" style="1" customWidth="1"/>
    <col min="6917" max="6917" width="11.85546875" style="1" customWidth="1"/>
    <col min="6918" max="6918" width="12.5703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28515625" style="1" customWidth="1"/>
    <col min="7172" max="7172" width="10.85546875" style="1" customWidth="1"/>
    <col min="7173" max="7173" width="11.85546875" style="1" customWidth="1"/>
    <col min="7174" max="7174" width="12.5703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28515625" style="1" customWidth="1"/>
    <col min="7428" max="7428" width="10.85546875" style="1" customWidth="1"/>
    <col min="7429" max="7429" width="11.85546875" style="1" customWidth="1"/>
    <col min="7430" max="7430" width="12.5703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28515625" style="1" customWidth="1"/>
    <col min="7684" max="7684" width="10.85546875" style="1" customWidth="1"/>
    <col min="7685" max="7685" width="11.85546875" style="1" customWidth="1"/>
    <col min="7686" max="7686" width="12.5703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28515625" style="1" customWidth="1"/>
    <col min="7940" max="7940" width="10.85546875" style="1" customWidth="1"/>
    <col min="7941" max="7941" width="11.85546875" style="1" customWidth="1"/>
    <col min="7942" max="7942" width="12.5703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28515625" style="1" customWidth="1"/>
    <col min="8196" max="8196" width="10.85546875" style="1" customWidth="1"/>
    <col min="8197" max="8197" width="11.85546875" style="1" customWidth="1"/>
    <col min="8198" max="8198" width="12.5703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28515625" style="1" customWidth="1"/>
    <col min="8452" max="8452" width="10.85546875" style="1" customWidth="1"/>
    <col min="8453" max="8453" width="11.85546875" style="1" customWidth="1"/>
    <col min="8454" max="8454" width="12.5703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28515625" style="1" customWidth="1"/>
    <col min="8708" max="8708" width="10.85546875" style="1" customWidth="1"/>
    <col min="8709" max="8709" width="11.85546875" style="1" customWidth="1"/>
    <col min="8710" max="8710" width="12.5703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28515625" style="1" customWidth="1"/>
    <col min="8964" max="8964" width="10.85546875" style="1" customWidth="1"/>
    <col min="8965" max="8965" width="11.85546875" style="1" customWidth="1"/>
    <col min="8966" max="8966" width="12.5703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28515625" style="1" customWidth="1"/>
    <col min="9220" max="9220" width="10.85546875" style="1" customWidth="1"/>
    <col min="9221" max="9221" width="11.85546875" style="1" customWidth="1"/>
    <col min="9222" max="9222" width="12.5703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28515625" style="1" customWidth="1"/>
    <col min="9476" max="9476" width="10.85546875" style="1" customWidth="1"/>
    <col min="9477" max="9477" width="11.85546875" style="1" customWidth="1"/>
    <col min="9478" max="9478" width="12.5703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28515625" style="1" customWidth="1"/>
    <col min="9732" max="9732" width="10.85546875" style="1" customWidth="1"/>
    <col min="9733" max="9733" width="11.85546875" style="1" customWidth="1"/>
    <col min="9734" max="9734" width="12.5703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28515625" style="1" customWidth="1"/>
    <col min="9988" max="9988" width="10.85546875" style="1" customWidth="1"/>
    <col min="9989" max="9989" width="11.85546875" style="1" customWidth="1"/>
    <col min="9990" max="9990" width="12.5703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28515625" style="1" customWidth="1"/>
    <col min="10244" max="10244" width="10.85546875" style="1" customWidth="1"/>
    <col min="10245" max="10245" width="11.85546875" style="1" customWidth="1"/>
    <col min="10246" max="10246" width="12.5703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28515625" style="1" customWidth="1"/>
    <col min="10500" max="10500" width="10.85546875" style="1" customWidth="1"/>
    <col min="10501" max="10501" width="11.85546875" style="1" customWidth="1"/>
    <col min="10502" max="10502" width="12.5703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28515625" style="1" customWidth="1"/>
    <col min="10756" max="10756" width="10.85546875" style="1" customWidth="1"/>
    <col min="10757" max="10757" width="11.85546875" style="1" customWidth="1"/>
    <col min="10758" max="10758" width="12.5703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28515625" style="1" customWidth="1"/>
    <col min="11012" max="11012" width="10.85546875" style="1" customWidth="1"/>
    <col min="11013" max="11013" width="11.85546875" style="1" customWidth="1"/>
    <col min="11014" max="11014" width="12.5703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28515625" style="1" customWidth="1"/>
    <col min="11268" max="11268" width="10.85546875" style="1" customWidth="1"/>
    <col min="11269" max="11269" width="11.85546875" style="1" customWidth="1"/>
    <col min="11270" max="11270" width="12.5703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28515625" style="1" customWidth="1"/>
    <col min="11524" max="11524" width="10.85546875" style="1" customWidth="1"/>
    <col min="11525" max="11525" width="11.85546875" style="1" customWidth="1"/>
    <col min="11526" max="11526" width="12.5703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28515625" style="1" customWidth="1"/>
    <col min="11780" max="11780" width="10.85546875" style="1" customWidth="1"/>
    <col min="11781" max="11781" width="11.85546875" style="1" customWidth="1"/>
    <col min="11782" max="11782" width="12.5703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28515625" style="1" customWidth="1"/>
    <col min="12036" max="12036" width="10.85546875" style="1" customWidth="1"/>
    <col min="12037" max="12037" width="11.85546875" style="1" customWidth="1"/>
    <col min="12038" max="12038" width="12.5703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28515625" style="1" customWidth="1"/>
    <col min="12292" max="12292" width="10.85546875" style="1" customWidth="1"/>
    <col min="12293" max="12293" width="11.85546875" style="1" customWidth="1"/>
    <col min="12294" max="12294" width="12.5703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28515625" style="1" customWidth="1"/>
    <col min="12548" max="12548" width="10.85546875" style="1" customWidth="1"/>
    <col min="12549" max="12549" width="11.85546875" style="1" customWidth="1"/>
    <col min="12550" max="12550" width="12.5703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28515625" style="1" customWidth="1"/>
    <col min="12804" max="12804" width="10.85546875" style="1" customWidth="1"/>
    <col min="12805" max="12805" width="11.85546875" style="1" customWidth="1"/>
    <col min="12806" max="12806" width="12.5703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28515625" style="1" customWidth="1"/>
    <col min="13060" max="13060" width="10.85546875" style="1" customWidth="1"/>
    <col min="13061" max="13061" width="11.85546875" style="1" customWidth="1"/>
    <col min="13062" max="13062" width="12.5703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28515625" style="1" customWidth="1"/>
    <col min="13316" max="13316" width="10.85546875" style="1" customWidth="1"/>
    <col min="13317" max="13317" width="11.85546875" style="1" customWidth="1"/>
    <col min="13318" max="13318" width="12.5703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28515625" style="1" customWidth="1"/>
    <col min="13572" max="13572" width="10.85546875" style="1" customWidth="1"/>
    <col min="13573" max="13573" width="11.85546875" style="1" customWidth="1"/>
    <col min="13574" max="13574" width="12.5703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28515625" style="1" customWidth="1"/>
    <col min="13828" max="13828" width="10.85546875" style="1" customWidth="1"/>
    <col min="13829" max="13829" width="11.85546875" style="1" customWidth="1"/>
    <col min="13830" max="13830" width="12.5703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28515625" style="1" customWidth="1"/>
    <col min="14084" max="14084" width="10.85546875" style="1" customWidth="1"/>
    <col min="14085" max="14085" width="11.85546875" style="1" customWidth="1"/>
    <col min="14086" max="14086" width="12.5703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28515625" style="1" customWidth="1"/>
    <col min="14340" max="14340" width="10.85546875" style="1" customWidth="1"/>
    <col min="14341" max="14341" width="11.85546875" style="1" customWidth="1"/>
    <col min="14342" max="14342" width="12.5703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28515625" style="1" customWidth="1"/>
    <col min="14596" max="14596" width="10.85546875" style="1" customWidth="1"/>
    <col min="14597" max="14597" width="11.85546875" style="1" customWidth="1"/>
    <col min="14598" max="14598" width="12.5703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28515625" style="1" customWidth="1"/>
    <col min="14852" max="14852" width="10.85546875" style="1" customWidth="1"/>
    <col min="14853" max="14853" width="11.85546875" style="1" customWidth="1"/>
    <col min="14854" max="14854" width="12.5703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28515625" style="1" customWidth="1"/>
    <col min="15108" max="15108" width="10.85546875" style="1" customWidth="1"/>
    <col min="15109" max="15109" width="11.85546875" style="1" customWidth="1"/>
    <col min="15110" max="15110" width="12.5703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28515625" style="1" customWidth="1"/>
    <col min="15364" max="15364" width="10.85546875" style="1" customWidth="1"/>
    <col min="15365" max="15365" width="11.85546875" style="1" customWidth="1"/>
    <col min="15366" max="15366" width="12.5703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28515625" style="1" customWidth="1"/>
    <col min="15620" max="15620" width="10.85546875" style="1" customWidth="1"/>
    <col min="15621" max="15621" width="11.85546875" style="1" customWidth="1"/>
    <col min="15622" max="15622" width="12.5703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28515625" style="1" customWidth="1"/>
    <col min="15876" max="15876" width="10.85546875" style="1" customWidth="1"/>
    <col min="15877" max="15877" width="11.85546875" style="1" customWidth="1"/>
    <col min="15878" max="15878" width="12.5703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28515625" style="1" customWidth="1"/>
    <col min="16132" max="16132" width="10.85546875" style="1" customWidth="1"/>
    <col min="16133" max="16133" width="11.85546875" style="1" customWidth="1"/>
    <col min="16134" max="16134" width="12.5703125" style="1" customWidth="1"/>
    <col min="16135" max="16139" width="9.140625" style="1"/>
    <col min="16140" max="16140" width="7.140625" style="1" customWidth="1"/>
    <col min="16141" max="16384" width="9.140625" style="1"/>
  </cols>
  <sheetData>
    <row r="1" spans="1:6">
      <c r="A1" s="78" t="s">
        <v>283</v>
      </c>
      <c r="B1" s="24" t="s">
        <v>284</v>
      </c>
    </row>
    <row r="2" spans="1:6">
      <c r="A2" s="78"/>
      <c r="B2" s="24"/>
    </row>
    <row r="3" spans="1:6" s="95" customFormat="1" ht="15">
      <c r="A3" s="110" t="s">
        <v>285</v>
      </c>
      <c r="B3" s="111"/>
      <c r="C3" s="112"/>
      <c r="D3" s="113"/>
      <c r="E3" s="112"/>
      <c r="F3" s="114"/>
    </row>
    <row r="4" spans="1:6" s="96" customFormat="1" ht="56.25" customHeight="1">
      <c r="A4" s="746" t="s">
        <v>286</v>
      </c>
      <c r="B4" s="764"/>
      <c r="C4" s="764"/>
      <c r="D4" s="764"/>
      <c r="E4" s="764"/>
      <c r="F4" s="765"/>
    </row>
    <row r="5" spans="1:6" s="96" customFormat="1" ht="27.75" customHeight="1">
      <c r="A5" s="749" t="s">
        <v>287</v>
      </c>
      <c r="B5" s="766"/>
      <c r="C5" s="766"/>
      <c r="D5" s="766"/>
      <c r="E5" s="766"/>
      <c r="F5" s="767"/>
    </row>
    <row r="6" spans="1:6" s="96" customFormat="1" ht="28.5" customHeight="1">
      <c r="A6" s="749" t="s">
        <v>288</v>
      </c>
      <c r="B6" s="766"/>
      <c r="C6" s="766"/>
      <c r="D6" s="766"/>
      <c r="E6" s="766"/>
      <c r="F6" s="767"/>
    </row>
    <row r="7" spans="1:6" s="96" customFormat="1" ht="26.25" customHeight="1">
      <c r="A7" s="749" t="s">
        <v>289</v>
      </c>
      <c r="B7" s="766"/>
      <c r="C7" s="766"/>
      <c r="D7" s="766"/>
      <c r="E7" s="766"/>
      <c r="F7" s="767"/>
    </row>
    <row r="8" spans="1:6" s="96" customFormat="1" ht="42" customHeight="1">
      <c r="A8" s="749" t="s">
        <v>290</v>
      </c>
      <c r="B8" s="766"/>
      <c r="C8" s="766"/>
      <c r="D8" s="766"/>
      <c r="E8" s="766"/>
      <c r="F8" s="767"/>
    </row>
    <row r="9" spans="1:6" s="96" customFormat="1" ht="28.5" customHeight="1">
      <c r="A9" s="740" t="s">
        <v>291</v>
      </c>
      <c r="B9" s="762"/>
      <c r="C9" s="762"/>
      <c r="D9" s="762"/>
      <c r="E9" s="762"/>
      <c r="F9" s="763"/>
    </row>
    <row r="10" spans="1:6" s="95" customFormat="1" ht="15">
      <c r="A10" s="133"/>
      <c r="B10" s="133"/>
      <c r="C10" s="134"/>
      <c r="D10" s="135"/>
      <c r="E10" s="134"/>
      <c r="F10" s="134"/>
    </row>
    <row r="11" spans="1:6">
      <c r="A11" s="78"/>
      <c r="B11" s="24"/>
    </row>
    <row r="12" spans="1:6" s="24" customFormat="1" ht="17.25" thickBot="1">
      <c r="A12" s="80"/>
      <c r="B12" s="81" t="s">
        <v>108</v>
      </c>
      <c r="C12" s="101" t="s">
        <v>211</v>
      </c>
      <c r="D12" s="101" t="s">
        <v>109</v>
      </c>
      <c r="E12" s="101" t="s">
        <v>110</v>
      </c>
      <c r="F12" s="101" t="s">
        <v>111</v>
      </c>
    </row>
    <row r="13" spans="1:6" s="87" customFormat="1" ht="13.5" thickTop="1">
      <c r="A13" s="88"/>
    </row>
    <row r="14" spans="1:6" s="87" customFormat="1" ht="43.5" customHeight="1">
      <c r="A14" s="83" t="s">
        <v>292</v>
      </c>
      <c r="B14" s="46" t="s">
        <v>293</v>
      </c>
      <c r="C14" s="84" t="s">
        <v>113</v>
      </c>
      <c r="D14" s="85">
        <v>13.2</v>
      </c>
      <c r="E14" s="832">
        <v>0</v>
      </c>
      <c r="F14" s="86">
        <f>E14*D14</f>
        <v>0</v>
      </c>
    </row>
    <row r="15" spans="1:6" s="87" customFormat="1" ht="12.75">
      <c r="A15" s="88"/>
      <c r="B15" s="46"/>
      <c r="C15" s="84"/>
      <c r="D15" s="85"/>
      <c r="E15" s="840"/>
      <c r="F15" s="105"/>
    </row>
    <row r="16" spans="1:6" s="87" customFormat="1" ht="54" customHeight="1">
      <c r="A16" s="83" t="s">
        <v>294</v>
      </c>
      <c r="B16" s="46" t="s">
        <v>295</v>
      </c>
      <c r="C16" s="84" t="s">
        <v>113</v>
      </c>
      <c r="D16" s="85">
        <v>37.49</v>
      </c>
      <c r="E16" s="832">
        <v>0</v>
      </c>
      <c r="F16" s="86">
        <f>E16*D16</f>
        <v>0</v>
      </c>
    </row>
    <row r="17" spans="1:6" s="87" customFormat="1" ht="12.75">
      <c r="A17" s="88"/>
      <c r="B17" s="46"/>
      <c r="C17" s="84"/>
      <c r="D17" s="85"/>
      <c r="E17" s="840"/>
      <c r="F17" s="105"/>
    </row>
    <row r="18" spans="1:6" s="87" customFormat="1" ht="42" customHeight="1">
      <c r="A18" s="83" t="s">
        <v>296</v>
      </c>
      <c r="B18" s="46" t="s">
        <v>297</v>
      </c>
      <c r="C18" s="84" t="s">
        <v>113</v>
      </c>
      <c r="D18" s="85">
        <v>72.59</v>
      </c>
      <c r="E18" s="832">
        <v>0</v>
      </c>
      <c r="F18" s="86">
        <f>E18*D18</f>
        <v>0</v>
      </c>
    </row>
    <row r="19" spans="1:6" s="87" customFormat="1" ht="12.75">
      <c r="A19" s="88"/>
      <c r="B19" s="46"/>
      <c r="C19" s="84"/>
      <c r="D19" s="85"/>
      <c r="E19" s="840"/>
      <c r="F19" s="105"/>
    </row>
    <row r="20" spans="1:6" s="87" customFormat="1" ht="45.75" customHeight="1">
      <c r="A20" s="83" t="s">
        <v>298</v>
      </c>
      <c r="B20" s="46" t="s">
        <v>299</v>
      </c>
      <c r="C20" s="84" t="s">
        <v>113</v>
      </c>
      <c r="D20" s="85">
        <v>15.72</v>
      </c>
      <c r="E20" s="832">
        <v>0</v>
      </c>
      <c r="F20" s="86">
        <f>E20*D20</f>
        <v>0</v>
      </c>
    </row>
    <row r="21" spans="1:6" s="87" customFormat="1" ht="12.75">
      <c r="A21" s="88"/>
      <c r="B21" s="46"/>
      <c r="C21" s="84"/>
      <c r="D21" s="85"/>
      <c r="E21" s="840"/>
      <c r="F21" s="105"/>
    </row>
    <row r="22" spans="1:6" s="87" customFormat="1" ht="54.75" customHeight="1">
      <c r="A22" s="83" t="s">
        <v>300</v>
      </c>
      <c r="B22" s="46" t="s">
        <v>301</v>
      </c>
      <c r="C22" s="84" t="s">
        <v>113</v>
      </c>
      <c r="D22" s="85">
        <v>49.28</v>
      </c>
      <c r="E22" s="832">
        <v>0</v>
      </c>
      <c r="F22" s="86">
        <f>E22*D22</f>
        <v>0</v>
      </c>
    </row>
    <row r="23" spans="1:6" s="87" customFormat="1" ht="12.75">
      <c r="A23" s="88"/>
      <c r="B23" s="46"/>
      <c r="C23" s="84"/>
      <c r="D23" s="85"/>
      <c r="E23" s="840"/>
      <c r="F23" s="105"/>
    </row>
    <row r="24" spans="1:6" s="87" customFormat="1" ht="54" customHeight="1">
      <c r="A24" s="83" t="s">
        <v>302</v>
      </c>
      <c r="B24" s="46" t="s">
        <v>303</v>
      </c>
      <c r="C24" s="84" t="s">
        <v>113</v>
      </c>
      <c r="D24" s="85">
        <v>590</v>
      </c>
      <c r="E24" s="832">
        <v>0</v>
      </c>
      <c r="F24" s="86">
        <f>E24*D24</f>
        <v>0</v>
      </c>
    </row>
    <row r="25" spans="1:6" s="87" customFormat="1" ht="13.5" customHeight="1">
      <c r="A25" s="88"/>
      <c r="B25" s="46"/>
      <c r="C25" s="84"/>
      <c r="D25" s="85"/>
      <c r="E25" s="832"/>
      <c r="F25" s="86"/>
    </row>
    <row r="26" spans="1:6" s="87" customFormat="1" ht="51">
      <c r="A26" s="83" t="s">
        <v>304</v>
      </c>
      <c r="B26" s="46" t="s">
        <v>305</v>
      </c>
      <c r="C26" s="84" t="s">
        <v>116</v>
      </c>
      <c r="D26" s="85">
        <v>15.5</v>
      </c>
      <c r="E26" s="832">
        <v>0</v>
      </c>
      <c r="F26" s="86">
        <f>E26*D26</f>
        <v>0</v>
      </c>
    </row>
    <row r="27" spans="1:6" s="87" customFormat="1" ht="13.5" customHeight="1">
      <c r="A27" s="88"/>
      <c r="B27" s="46"/>
      <c r="C27" s="84"/>
      <c r="D27" s="85"/>
      <c r="E27" s="832"/>
      <c r="F27" s="86"/>
    </row>
    <row r="28" spans="1:6" s="87" customFormat="1" ht="66" customHeight="1">
      <c r="A28" s="83" t="s">
        <v>306</v>
      </c>
      <c r="B28" s="46" t="s">
        <v>307</v>
      </c>
      <c r="C28" s="84" t="s">
        <v>113</v>
      </c>
      <c r="D28" s="85">
        <v>4.17</v>
      </c>
      <c r="E28" s="832">
        <v>0</v>
      </c>
      <c r="F28" s="86">
        <f>E28*D28</f>
        <v>0</v>
      </c>
    </row>
    <row r="29" spans="1:6" s="87" customFormat="1" ht="13.5" customHeight="1">
      <c r="A29" s="88"/>
      <c r="B29" s="46"/>
      <c r="C29" s="84"/>
      <c r="D29" s="85"/>
      <c r="E29" s="832"/>
      <c r="F29" s="86"/>
    </row>
    <row r="30" spans="1:6" s="87" customFormat="1" ht="40.5" customHeight="1">
      <c r="A30" s="83" t="s">
        <v>308</v>
      </c>
      <c r="B30" s="46" t="s">
        <v>309</v>
      </c>
      <c r="C30" s="84" t="s">
        <v>113</v>
      </c>
      <c r="D30" s="85">
        <v>97.43</v>
      </c>
      <c r="E30" s="832">
        <v>0</v>
      </c>
      <c r="F30" s="86">
        <f>E30*D30</f>
        <v>0</v>
      </c>
    </row>
    <row r="31" spans="1:6" s="87" customFormat="1" ht="13.5" customHeight="1">
      <c r="A31" s="88"/>
      <c r="B31" s="46"/>
      <c r="C31" s="84"/>
      <c r="D31" s="85"/>
      <c r="E31" s="832"/>
      <c r="F31" s="86"/>
    </row>
    <row r="32" spans="1:6" s="87" customFormat="1" ht="68.25" customHeight="1">
      <c r="A32" s="83" t="s">
        <v>310</v>
      </c>
      <c r="B32" s="46" t="s">
        <v>311</v>
      </c>
      <c r="C32" s="84" t="s">
        <v>113</v>
      </c>
      <c r="D32" s="85">
        <v>20</v>
      </c>
      <c r="E32" s="832">
        <v>0</v>
      </c>
      <c r="F32" s="86">
        <f>E32*D32</f>
        <v>0</v>
      </c>
    </row>
    <row r="33" spans="1:6" s="87" customFormat="1" ht="13.5" thickBot="1">
      <c r="A33" s="88"/>
    </row>
    <row r="34" spans="1:6" s="24" customFormat="1" ht="17.25" thickBot="1">
      <c r="A34" s="90"/>
      <c r="B34" s="91" t="s">
        <v>312</v>
      </c>
      <c r="C34" s="106"/>
      <c r="D34" s="107"/>
      <c r="E34" s="108"/>
      <c r="F34" s="108">
        <f>SUM(F13:F33)</f>
        <v>0</v>
      </c>
    </row>
    <row r="35" spans="1:6" s="87" customFormat="1" ht="13.5" thickTop="1">
      <c r="A35" s="88"/>
    </row>
    <row r="36" spans="1:6" s="87" customFormat="1" ht="12.75">
      <c r="A36" s="88"/>
    </row>
    <row r="37" spans="1:6" s="87" customFormat="1" ht="12.75">
      <c r="A37" s="88"/>
    </row>
    <row r="38" spans="1:6" s="87" customFormat="1" ht="12.75">
      <c r="A38" s="88"/>
    </row>
    <row r="39" spans="1:6" s="87" customFormat="1" ht="12.75">
      <c r="A39" s="88"/>
    </row>
    <row r="40" spans="1:6" s="87" customFormat="1" ht="12.75">
      <c r="A40" s="88"/>
    </row>
  </sheetData>
  <sheetProtection algorithmName="SHA-512" hashValue="HdvEXnZeFdbA8JEZor2rD9xT4ZsUwr/3Wb2jdEyTsqlK+mdeHRxwFaWBkQxi6H0Rv+h2CbtgMb448OadSZZZ7Q==" saltValue="sEW71RPwBALJsbfiQTP6pA==" spinCount="100000" sheet="1"/>
  <mergeCells count="6">
    <mergeCell ref="A9:F9"/>
    <mergeCell ref="A4:F4"/>
    <mergeCell ref="A5:F5"/>
    <mergeCell ref="A6:F6"/>
    <mergeCell ref="A7:F7"/>
    <mergeCell ref="A8:F8"/>
  </mergeCell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A/4.0 TESARSKA DELA - OPAŽ</oddHeader>
    <oddFooter>&amp;LRekonstrukcija - OBSTOJEČI OBJEKT&amp;R&amp;P</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53</vt:i4>
      </vt:variant>
      <vt:variant>
        <vt:lpstr>Imenovani obsegi</vt:lpstr>
      </vt:variant>
      <vt:variant>
        <vt:i4>69</vt:i4>
      </vt:variant>
    </vt:vector>
  </HeadingPairs>
  <TitlesOfParts>
    <vt:vector size="122" baseType="lpstr">
      <vt:lpstr>1. stran</vt:lpstr>
      <vt:lpstr>Uvod</vt:lpstr>
      <vt:lpstr>SKUPNA REKAPITULACIJA</vt:lpstr>
      <vt:lpstr>Rekapitulacija</vt:lpstr>
      <vt:lpstr>Rekapitulacija EKOSKLAD</vt:lpstr>
      <vt:lpstr>A|Rušitvena d.</vt:lpstr>
      <vt:lpstr>A|Zemeljska d.</vt:lpstr>
      <vt:lpstr>A|Betonska d.</vt:lpstr>
      <vt:lpstr>A|Opaž-tesarska d.</vt:lpstr>
      <vt:lpstr>A|Zidarska d.</vt:lpstr>
      <vt:lpstr>A|Fasada</vt:lpstr>
      <vt:lpstr>B|Krovsko kleparska d.</vt:lpstr>
      <vt:lpstr>B|Ključavničarska d.</vt:lpstr>
      <vt:lpstr>B|Mizarska d.</vt:lpstr>
      <vt:lpstr>B|Stavbno pohi.</vt:lpstr>
      <vt:lpstr>B|Estrih</vt:lpstr>
      <vt:lpstr>B|Tlakarska d.</vt:lpstr>
      <vt:lpstr>B|Keramičarska d.</vt:lpstr>
      <vt:lpstr>B|Slikopleskarska d.</vt:lpstr>
      <vt:lpstr>B|Montažerska d. </vt:lpstr>
      <vt:lpstr>B|Dvigalo</vt:lpstr>
      <vt:lpstr>A|Odstranitev objekta</vt:lpstr>
      <vt:lpstr>A|Pripravljalna d.</vt:lpstr>
      <vt:lpstr>N-A|Zemeljska d.</vt:lpstr>
      <vt:lpstr>N-A|Betonska d.</vt:lpstr>
      <vt:lpstr>N-A|Opaž-tesarska d.</vt:lpstr>
      <vt:lpstr>N-A|Zidarska d.</vt:lpstr>
      <vt:lpstr>N-A|Fasada</vt:lpstr>
      <vt:lpstr>N-B|Krovsko kleparska d.</vt:lpstr>
      <vt:lpstr>N-B|Ključavničarska d.</vt:lpstr>
      <vt:lpstr>N-B|Stavbno pohi.</vt:lpstr>
      <vt:lpstr>N-B|Estrih</vt:lpstr>
      <vt:lpstr>N-B|Tlakarska d.</vt:lpstr>
      <vt:lpstr>N-B|Keramičarska d.</vt:lpstr>
      <vt:lpstr>N-B|Slikopleskarska d.</vt:lpstr>
      <vt:lpstr>N-B|Montažerska d.</vt:lpstr>
      <vt:lpstr>C|ZUKA-A</vt:lpstr>
      <vt:lpstr>C|ZUKA-B</vt:lpstr>
      <vt:lpstr>C|ZUKA-C</vt:lpstr>
      <vt:lpstr>E1- NN PRIKLJUČEK</vt:lpstr>
      <vt:lpstr>E2- EL. INŠTALACIJE- Š.DVORANA</vt:lpstr>
      <vt:lpstr>E3- EL. INŠTALACIJE- SANACIJA</vt:lpstr>
      <vt:lpstr>E4- JAVNA RAZSVETLJAVA</vt:lpstr>
      <vt:lpstr>S 01 - Priključek vode ŠD</vt:lpstr>
      <vt:lpstr>S 02 - Kanalizacija ŠD</vt:lpstr>
      <vt:lpstr>S 03.1 - Vodovod ŠD</vt:lpstr>
      <vt:lpstr>S 03.2 - Vodovod SP</vt:lpstr>
      <vt:lpstr>S 04.1 - Ogrevanje ŠD</vt:lpstr>
      <vt:lpstr>S 04.2 - Ogrevanje SP</vt:lpstr>
      <vt:lpstr>S 05.1 - Prezračevanje ŠD</vt:lpstr>
      <vt:lpstr>S 05.2 - Prezračevanje SP</vt:lpstr>
      <vt:lpstr>S 06 - Gasilniki SP</vt:lpstr>
      <vt:lpstr>S 07 -Gorilnik</vt:lpstr>
      <vt:lpstr>'A|Betonska d.'!Excel_BuiltIn_Print_Area_3_1</vt:lpstr>
      <vt:lpstr>'A|Fasada'!Excel_BuiltIn_Print_Area_3_1</vt:lpstr>
      <vt:lpstr>'A|Odstranitev objekta'!Excel_BuiltIn_Print_Area_3_1</vt:lpstr>
      <vt:lpstr>'A|Opaž-tesarska d.'!Excel_BuiltIn_Print_Area_3_1</vt:lpstr>
      <vt:lpstr>'A|Pripravljalna d.'!Excel_BuiltIn_Print_Area_3_1</vt:lpstr>
      <vt:lpstr>'A|Rušitvena d.'!Excel_BuiltIn_Print_Area_3_1</vt:lpstr>
      <vt:lpstr>'A|Zemeljska d.'!Excel_BuiltIn_Print_Area_3_1</vt:lpstr>
      <vt:lpstr>'B|Krovsko kleparska d.'!Excel_BuiltIn_Print_Area_3_1</vt:lpstr>
      <vt:lpstr>'N-A|Betonska d.'!Excel_BuiltIn_Print_Area_3_1</vt:lpstr>
      <vt:lpstr>'N-A|Fasada'!Excel_BuiltIn_Print_Area_3_1</vt:lpstr>
      <vt:lpstr>'N-A|Opaž-tesarska d.'!Excel_BuiltIn_Print_Area_3_1</vt:lpstr>
      <vt:lpstr>'N-A|Zemeljska d.'!Excel_BuiltIn_Print_Area_3_1</vt:lpstr>
      <vt:lpstr>'N-B|Krovsko kleparska d.'!Excel_BuiltIn_Print_Area_3_1</vt:lpstr>
      <vt:lpstr>'A|Fasada'!Excel_BuiltIn_Print_Area_3_1_1</vt:lpstr>
      <vt:lpstr>'A|Pripravljalna d.'!Excel_BuiltIn_Print_Area_3_1_1</vt:lpstr>
      <vt:lpstr>'B|Krovsko kleparska d.'!Excel_BuiltIn_Print_Area_3_1_1</vt:lpstr>
      <vt:lpstr>'N-A|Fasada'!Excel_BuiltIn_Print_Area_3_1_1</vt:lpstr>
      <vt:lpstr>'N-B|Krovsko kleparska d.'!Excel_BuiltIn_Print_Area_3_1_1</vt:lpstr>
      <vt:lpstr>'A|Fasada'!Excel_BuiltIn_Print_Area_3_1_1_1</vt:lpstr>
      <vt:lpstr>'A|Pripravljalna d.'!Excel_BuiltIn_Print_Area_3_1_1_1</vt:lpstr>
      <vt:lpstr>'B|Krovsko kleparska d.'!Excel_BuiltIn_Print_Area_3_1_1_1</vt:lpstr>
      <vt:lpstr>'N-A|Fasada'!Excel_BuiltIn_Print_Area_3_1_1_1</vt:lpstr>
      <vt:lpstr>'N-B|Krovsko kleparska d.'!Excel_BuiltIn_Print_Area_3_1_1_1</vt:lpstr>
      <vt:lpstr>'1. stran'!Področje_tiskanja</vt:lpstr>
      <vt:lpstr>'A|Betonska d.'!Področje_tiskanja</vt:lpstr>
      <vt:lpstr>'A|Fasada'!Področje_tiskanja</vt:lpstr>
      <vt:lpstr>'A|Odstranitev objekta'!Področje_tiskanja</vt:lpstr>
      <vt:lpstr>'A|Opaž-tesarska d.'!Področje_tiskanja</vt:lpstr>
      <vt:lpstr>'A|Pripravljalna d.'!Področje_tiskanja</vt:lpstr>
      <vt:lpstr>'A|Rušitvena d.'!Področje_tiskanja</vt:lpstr>
      <vt:lpstr>'A|Zemeljska d.'!Področje_tiskanja</vt:lpstr>
      <vt:lpstr>'A|Zidarska d.'!Področje_tiskanja</vt:lpstr>
      <vt:lpstr>'B|Dvigalo'!Področje_tiskanja</vt:lpstr>
      <vt:lpstr>'B|Estrih'!Področje_tiskanja</vt:lpstr>
      <vt:lpstr>'B|Keramičarska d.'!Področje_tiskanja</vt:lpstr>
      <vt:lpstr>'B|Ključavničarska d.'!Področje_tiskanja</vt:lpstr>
      <vt:lpstr>'B|Krovsko kleparska d.'!Področje_tiskanja</vt:lpstr>
      <vt:lpstr>'B|Mizarska d.'!Področje_tiskanja</vt:lpstr>
      <vt:lpstr>'B|Montažerska d. '!Področje_tiskanja</vt:lpstr>
      <vt:lpstr>'B|Slikopleskarska d.'!Področje_tiskanja</vt:lpstr>
      <vt:lpstr>'B|Stavbno pohi.'!Področje_tiskanja</vt:lpstr>
      <vt:lpstr>'B|Tlakarska d.'!Področje_tiskanja</vt:lpstr>
      <vt:lpstr>'C|ZUKA-C'!Področje_tiskanja</vt:lpstr>
      <vt:lpstr>'E1- NN PRIKLJUČEK'!Področje_tiskanja</vt:lpstr>
      <vt:lpstr>'E2- EL. INŠTALACIJE- Š.DVORANA'!Področje_tiskanja</vt:lpstr>
      <vt:lpstr>'E3- EL. INŠTALACIJE- SANACIJA'!Področje_tiskanja</vt:lpstr>
      <vt:lpstr>'E4- JAVNA RAZSVETLJAVA'!Področje_tiskanja</vt:lpstr>
      <vt:lpstr>'N-A|Betonska d.'!Področje_tiskanja</vt:lpstr>
      <vt:lpstr>'N-A|Fasada'!Področje_tiskanja</vt:lpstr>
      <vt:lpstr>'N-A|Opaž-tesarska d.'!Področje_tiskanja</vt:lpstr>
      <vt:lpstr>'N-A|Zemeljska d.'!Področje_tiskanja</vt:lpstr>
      <vt:lpstr>'N-A|Zidarska d.'!Področje_tiskanja</vt:lpstr>
      <vt:lpstr>'N-B|Estrih'!Področje_tiskanja</vt:lpstr>
      <vt:lpstr>'N-B|Keramičarska d.'!Področje_tiskanja</vt:lpstr>
      <vt:lpstr>'N-B|Ključavničarska d.'!Področje_tiskanja</vt:lpstr>
      <vt:lpstr>'N-B|Montažerska d.'!Področje_tiskanja</vt:lpstr>
      <vt:lpstr>'N-B|Slikopleskarska d.'!Področje_tiskanja</vt:lpstr>
      <vt:lpstr>Rekapitulacija!Področje_tiskanja</vt:lpstr>
      <vt:lpstr>'Rekapitulacija EKOSKLAD'!Področje_tiskanja</vt:lpstr>
      <vt:lpstr>'S 01 - Priključek vode ŠD'!Področje_tiskanja</vt:lpstr>
      <vt:lpstr>'S 04.1 - Ogrevanje ŠD'!Področje_tiskanja</vt:lpstr>
      <vt:lpstr>'S 04.2 - Ogrevanje SP'!Področje_tiskanja</vt:lpstr>
      <vt:lpstr>'SKUPNA REKAPITULACIJA'!Področje_tiskanja</vt:lpstr>
      <vt:lpstr>Uvod!Področje_tiskanja</vt:lpstr>
      <vt:lpstr>'E1- NN PRIKLJUČEK'!Tiskanje_naslovov</vt:lpstr>
      <vt:lpstr>'E2- EL. INŠTALACIJE- Š.DVORANA'!Tiskanje_naslovov</vt:lpstr>
      <vt:lpstr>'E3- EL. INŠTALACIJE- SANACIJA'!Tiskanje_naslovov</vt:lpstr>
      <vt:lpstr>'E4- JAVNA RAZSVETLJAVA'!Tiskanje_naslovov</vt:lpstr>
      <vt:lpstr>'S 01 - Priključek vode ŠD'!Tiskanje_naslovov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Rok</dc:creator>
  <cp:lastModifiedBy>Rok</cp:lastModifiedBy>
  <dcterms:created xsi:type="dcterms:W3CDTF">2019-09-04T07:28:34Z</dcterms:created>
  <dcterms:modified xsi:type="dcterms:W3CDTF">2019-11-08T12:06:53Z</dcterms:modified>
</cp:coreProperties>
</file>