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15480" windowHeight="10005" tabRatio="880"/>
  </bookViews>
  <sheets>
    <sheet name="Rekapitulacija" sheetId="1" r:id="rId1"/>
    <sheet name="Segov_Apace_VH_Lesane" sheetId="2" r:id="rId2"/>
    <sheet name="Apace_Crnci_Zepovci" sheetId="3" r:id="rId3"/>
    <sheet name="Crnci_Konjisce_Zepovci(Mihovci)" sheetId="4" r:id="rId4"/>
    <sheet name="Ziberci_SpKonjisce_odsek1" sheetId="5" r:id="rId5"/>
    <sheet name="Ziberci_SpKonjisce_odsek2" sheetId="6" r:id="rId6"/>
    <sheet name="Vratja_vas_Trate" sheetId="7" r:id="rId7"/>
  </sheets>
  <definedNames>
    <definedName name="_Regression_Int" localSheetId="2">1</definedName>
    <definedName name="_Regression_Int" localSheetId="3">1</definedName>
    <definedName name="_Regression_Int" localSheetId="1">1</definedName>
    <definedName name="_Regression_Int" localSheetId="6">1</definedName>
    <definedName name="_Regression_Int" localSheetId="4">1</definedName>
    <definedName name="_Regression_Int" localSheetId="5">1</definedName>
    <definedName name="_xlnm.Print_Area" localSheetId="2">Apace_Crnci_Zepovci!$A$1:$H$495</definedName>
    <definedName name="_xlnm.Print_Area" localSheetId="3">'Crnci_Konjisce_Zepovci(Mihovci)'!$A$1:$H$319</definedName>
    <definedName name="_xlnm.Print_Area" localSheetId="0">Rekapitulacija!$A$1:$J$59</definedName>
    <definedName name="_xlnm.Print_Area" localSheetId="1">Segov_Apace_VH_Lesane!$A$1:$H$561</definedName>
    <definedName name="_xlnm.Print_Area" localSheetId="6">Vratja_vas_Trate!$A$1:$H$476</definedName>
    <definedName name="_xlnm.Print_Area" localSheetId="4">Ziberci_SpKonjisce_odsek1!$A$1:$H$391</definedName>
    <definedName name="_xlnm.Print_Area" localSheetId="5">Ziberci_SpKonjisce_odsek2!$A$1:$H$343</definedName>
    <definedName name="Print_Area_MI" localSheetId="2">Apace_Crnci_Zepovci!$B$69:$C$129</definedName>
    <definedName name="Print_Area_MI" localSheetId="3">'Crnci_Konjisce_Zepovci(Mihovci)'!$B$10:$C$107</definedName>
    <definedName name="Print_Area_MI" localSheetId="1">Segov_Apace_VH_Lesane!$B$67:$C$125</definedName>
    <definedName name="Print_Area_MI" localSheetId="6">Vratja_vas_Trate!$B$41:$C$123</definedName>
    <definedName name="Print_Area_MI" localSheetId="4">Ziberci_SpKonjisce_odsek1!$B$54:$C$118</definedName>
    <definedName name="Print_Area_MI" localSheetId="5">Ziberci_SpKonjisce_odsek2!$B$31:$C$116</definedName>
    <definedName name="Print_Titles_MI" localSheetId="2">Apace_Crnci_Zepovci!#REF!</definedName>
    <definedName name="Print_Titles_MI" localSheetId="3">'Crnci_Konjisce_Zepovci(Mihovci)'!#REF!</definedName>
    <definedName name="Print_Titles_MI" localSheetId="1">Segov_Apace_VH_Lesane!#REF!</definedName>
    <definedName name="Print_Titles_MI" localSheetId="6">Vratja_vas_Trate!#REF!</definedName>
    <definedName name="Print_Titles_MI" localSheetId="4">Ziberci_SpKonjisce_odsek1!#REF!</definedName>
    <definedName name="Print_Titles_MI" localSheetId="5">Ziberci_SpKonjisce_odsek2!#REF!</definedName>
  </definedNames>
  <calcPr calcId="162913"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467" i="7" l="1"/>
  <c r="G464" i="7"/>
  <c r="G461" i="7"/>
  <c r="G458" i="7"/>
  <c r="G455" i="7"/>
  <c r="G452" i="7"/>
  <c r="G469" i="7"/>
  <c r="G33" i="7"/>
  <c r="H52" i="1"/>
  <c r="G438" i="7"/>
  <c r="G435" i="7"/>
  <c r="G432" i="7"/>
  <c r="G429" i="7"/>
  <c r="G426" i="7"/>
  <c r="G423" i="7"/>
  <c r="G420" i="7"/>
  <c r="G418" i="7"/>
  <c r="G416" i="7"/>
  <c r="G412" i="7"/>
  <c r="G409" i="7"/>
  <c r="G406" i="7"/>
  <c r="G403" i="7"/>
  <c r="G400" i="7"/>
  <c r="G397" i="7"/>
  <c r="G394" i="7"/>
  <c r="G391" i="7"/>
  <c r="G386" i="7"/>
  <c r="G384" i="7"/>
  <c r="G382" i="7"/>
  <c r="G380" i="7"/>
  <c r="G378" i="7"/>
  <c r="G376" i="7"/>
  <c r="G374" i="7"/>
  <c r="G372" i="7"/>
  <c r="G370" i="7"/>
  <c r="G368" i="7"/>
  <c r="G366" i="7"/>
  <c r="G364" i="7"/>
  <c r="G362" i="7"/>
  <c r="G358" i="7"/>
  <c r="G356" i="7"/>
  <c r="G440" i="7"/>
  <c r="G442" i="7"/>
  <c r="G31" i="7"/>
  <c r="H51" i="1"/>
  <c r="G333" i="7"/>
  <c r="G331" i="7"/>
  <c r="G329" i="7"/>
  <c r="G325" i="7"/>
  <c r="G322" i="7"/>
  <c r="G335" i="7"/>
  <c r="G313" i="7"/>
  <c r="G310" i="7"/>
  <c r="G307" i="7"/>
  <c r="G304" i="7"/>
  <c r="G315" i="7"/>
  <c r="G295" i="7"/>
  <c r="G292" i="7"/>
  <c r="G290" i="7"/>
  <c r="G286" i="7"/>
  <c r="G283" i="7"/>
  <c r="G280" i="7"/>
  <c r="G297" i="7"/>
  <c r="G271" i="7"/>
  <c r="G268" i="7"/>
  <c r="G265" i="7"/>
  <c r="G262" i="7"/>
  <c r="G259" i="7"/>
  <c r="G258" i="7"/>
  <c r="G273" i="7"/>
  <c r="G245" i="7"/>
  <c r="G242" i="7"/>
  <c r="G239" i="7"/>
  <c r="G236" i="7"/>
  <c r="G233" i="7"/>
  <c r="G230" i="7"/>
  <c r="G227" i="7"/>
  <c r="G224" i="7"/>
  <c r="G221" i="7"/>
  <c r="G247" i="7"/>
  <c r="G249" i="7"/>
  <c r="G19" i="7"/>
  <c r="G209" i="7"/>
  <c r="G206" i="7"/>
  <c r="G203" i="7"/>
  <c r="G200" i="7"/>
  <c r="G197" i="7"/>
  <c r="G194" i="7"/>
  <c r="G191" i="7"/>
  <c r="G188" i="7"/>
  <c r="G185" i="7"/>
  <c r="G182" i="7"/>
  <c r="G211" i="7"/>
  <c r="G15" i="7"/>
  <c r="G172" i="7"/>
  <c r="G169" i="7"/>
  <c r="G166" i="7"/>
  <c r="G163" i="7"/>
  <c r="G160" i="7"/>
  <c r="G157" i="7"/>
  <c r="G154" i="7"/>
  <c r="G151" i="7"/>
  <c r="G148" i="7"/>
  <c r="G144" i="7"/>
  <c r="G141" i="7"/>
  <c r="G138" i="7"/>
  <c r="G134" i="7"/>
  <c r="G131" i="7"/>
  <c r="G128" i="7"/>
  <c r="G125" i="7"/>
  <c r="G174" i="7"/>
  <c r="G14" i="7"/>
  <c r="G112" i="7"/>
  <c r="G109" i="7"/>
  <c r="G106" i="7"/>
  <c r="G103" i="7"/>
  <c r="G100" i="7"/>
  <c r="G97" i="7"/>
  <c r="G94" i="7"/>
  <c r="G91" i="7"/>
  <c r="G87" i="7"/>
  <c r="G84" i="7"/>
  <c r="G81" i="7"/>
  <c r="G78" i="7"/>
  <c r="G75" i="7"/>
  <c r="G114" i="7"/>
  <c r="G13" i="7"/>
  <c r="G340" i="6"/>
  <c r="G337" i="6"/>
  <c r="G334" i="6"/>
  <c r="G331" i="6"/>
  <c r="G328" i="6"/>
  <c r="G325" i="6"/>
  <c r="G342" i="6"/>
  <c r="G25" i="6"/>
  <c r="H46" i="1"/>
  <c r="G313" i="6"/>
  <c r="G310" i="6"/>
  <c r="G307" i="6"/>
  <c r="G304" i="6"/>
  <c r="G301" i="6"/>
  <c r="G297" i="6"/>
  <c r="G294" i="6"/>
  <c r="G291" i="6"/>
  <c r="G287" i="6"/>
  <c r="G285" i="6"/>
  <c r="G283" i="6"/>
  <c r="G279" i="6"/>
  <c r="G277" i="6"/>
  <c r="G275" i="6"/>
  <c r="G273" i="6"/>
  <c r="G271" i="6"/>
  <c r="G267" i="6"/>
  <c r="G264" i="6"/>
  <c r="G261" i="6"/>
  <c r="G258" i="6"/>
  <c r="G256" i="6"/>
  <c r="G253" i="6"/>
  <c r="G250" i="6"/>
  <c r="G244" i="6"/>
  <c r="G242" i="6"/>
  <c r="G240" i="6"/>
  <c r="G238" i="6"/>
  <c r="G236" i="6"/>
  <c r="G234" i="6"/>
  <c r="G232" i="6"/>
  <c r="G230" i="6"/>
  <c r="G228" i="6"/>
  <c r="G224" i="6"/>
  <c r="G222" i="6"/>
  <c r="G315" i="6"/>
  <c r="G317" i="6"/>
  <c r="G23" i="6"/>
  <c r="H45" i="1"/>
  <c r="G208" i="6"/>
  <c r="G205" i="6"/>
  <c r="G202" i="6"/>
  <c r="G199" i="6"/>
  <c r="G196" i="6"/>
  <c r="G193" i="6"/>
  <c r="G210" i="6"/>
  <c r="G181" i="6"/>
  <c r="G178" i="6"/>
  <c r="G175" i="6"/>
  <c r="G172" i="6"/>
  <c r="G169" i="6"/>
  <c r="G166" i="6"/>
  <c r="G163" i="6"/>
  <c r="G183" i="6"/>
  <c r="G15" i="6"/>
  <c r="G153" i="6"/>
  <c r="G150" i="6"/>
  <c r="G147" i="6"/>
  <c r="G144" i="6"/>
  <c r="G141" i="6"/>
  <c r="G138" i="6"/>
  <c r="G135" i="6"/>
  <c r="G132" i="6"/>
  <c r="G128" i="6"/>
  <c r="G125" i="6"/>
  <c r="G122" i="6"/>
  <c r="G118" i="6"/>
  <c r="G155" i="6"/>
  <c r="G14" i="6"/>
  <c r="G106" i="6"/>
  <c r="G103" i="6"/>
  <c r="G100" i="6"/>
  <c r="G97" i="6"/>
  <c r="G94" i="6"/>
  <c r="G91" i="6"/>
  <c r="G88" i="6"/>
  <c r="G85" i="6"/>
  <c r="G81" i="6"/>
  <c r="G78" i="6"/>
  <c r="G75" i="6"/>
  <c r="G72" i="6"/>
  <c r="G69" i="6"/>
  <c r="G108" i="6"/>
  <c r="G13" i="6"/>
  <c r="G388" i="5"/>
  <c r="G385" i="5"/>
  <c r="G382" i="5"/>
  <c r="G379" i="5"/>
  <c r="G376" i="5"/>
  <c r="G373" i="5"/>
  <c r="G390" i="5"/>
  <c r="G24" i="5"/>
  <c r="H40" i="1"/>
  <c r="G361" i="5"/>
  <c r="G358" i="5"/>
  <c r="G355" i="5"/>
  <c r="G352" i="5"/>
  <c r="G349" i="5"/>
  <c r="G346" i="5"/>
  <c r="G342" i="5"/>
  <c r="G339" i="5"/>
  <c r="G336" i="5"/>
  <c r="G332" i="5"/>
  <c r="G330" i="5"/>
  <c r="G328" i="5"/>
  <c r="G324" i="5"/>
  <c r="G322" i="5"/>
  <c r="G320" i="5"/>
  <c r="G318" i="5"/>
  <c r="G316" i="5"/>
  <c r="G311" i="5"/>
  <c r="G307" i="5"/>
  <c r="G304" i="5"/>
  <c r="G301" i="5"/>
  <c r="G298" i="5"/>
  <c r="G296" i="5"/>
  <c r="G294" i="5"/>
  <c r="G291" i="5"/>
  <c r="G286" i="5"/>
  <c r="G284" i="5"/>
  <c r="G282" i="5"/>
  <c r="G280" i="5"/>
  <c r="G278" i="5"/>
  <c r="G276" i="5"/>
  <c r="G274" i="5"/>
  <c r="G272" i="5"/>
  <c r="G270" i="5"/>
  <c r="G268" i="5"/>
  <c r="G266" i="5"/>
  <c r="G264" i="5"/>
  <c r="G260" i="5"/>
  <c r="G256" i="5"/>
  <c r="G254" i="5"/>
  <c r="G363" i="5"/>
  <c r="G365" i="5"/>
  <c r="G22" i="5"/>
  <c r="H39" i="1"/>
  <c r="G240" i="5"/>
  <c r="G237" i="5"/>
  <c r="G234" i="5"/>
  <c r="G231" i="5"/>
  <c r="G228" i="5"/>
  <c r="G225" i="5"/>
  <c r="G222" i="5"/>
  <c r="G219" i="5"/>
  <c r="G216" i="5"/>
  <c r="G242" i="5"/>
  <c r="G244" i="5"/>
  <c r="G18" i="5"/>
  <c r="G204" i="5"/>
  <c r="G201" i="5"/>
  <c r="G198" i="5"/>
  <c r="G195" i="5"/>
  <c r="G192" i="5"/>
  <c r="G189" i="5"/>
  <c r="G186" i="5"/>
  <c r="G183" i="5"/>
  <c r="G180" i="5"/>
  <c r="G206" i="5"/>
  <c r="G14" i="5"/>
  <c r="G171" i="5"/>
  <c r="G168" i="5"/>
  <c r="G165" i="5"/>
  <c r="G162" i="5"/>
  <c r="G159" i="5"/>
  <c r="G156" i="5"/>
  <c r="G153" i="5"/>
  <c r="G150" i="5"/>
  <c r="G147" i="5"/>
  <c r="G144" i="5"/>
  <c r="G141" i="5"/>
  <c r="G137" i="5"/>
  <c r="G134" i="5"/>
  <c r="G131" i="5"/>
  <c r="G127" i="5"/>
  <c r="G123" i="5"/>
  <c r="G120" i="5"/>
  <c r="G117" i="5"/>
  <c r="G173" i="5"/>
  <c r="G13" i="5"/>
  <c r="G103" i="5"/>
  <c r="G100" i="5"/>
  <c r="G97" i="5"/>
  <c r="G94" i="5"/>
  <c r="G91" i="5"/>
  <c r="G88" i="5"/>
  <c r="G85" i="5"/>
  <c r="G82" i="5"/>
  <c r="G78" i="5"/>
  <c r="G75" i="5"/>
  <c r="G72" i="5"/>
  <c r="G69" i="5"/>
  <c r="G66" i="5"/>
  <c r="G105" i="5"/>
  <c r="G12" i="5"/>
  <c r="H22" i="5"/>
  <c r="G316" i="4"/>
  <c r="G313" i="4"/>
  <c r="G310" i="4"/>
  <c r="G307" i="4"/>
  <c r="G304" i="4"/>
  <c r="G301" i="4"/>
  <c r="G318" i="4"/>
  <c r="G23" i="4"/>
  <c r="H34" i="1"/>
  <c r="G291" i="4"/>
  <c r="G288" i="4"/>
  <c r="G285" i="4"/>
  <c r="G282" i="4"/>
  <c r="G279" i="4"/>
  <c r="G276" i="4"/>
  <c r="G273" i="4"/>
  <c r="G270" i="4"/>
  <c r="G268" i="4"/>
  <c r="G266" i="4"/>
  <c r="G264" i="4"/>
  <c r="G262" i="4"/>
  <c r="G257" i="4"/>
  <c r="G254" i="4"/>
  <c r="G251" i="4"/>
  <c r="G248" i="4"/>
  <c r="G245" i="4"/>
  <c r="G242" i="4"/>
  <c r="G236" i="4"/>
  <c r="G234" i="4"/>
  <c r="G232" i="4"/>
  <c r="G230" i="4"/>
  <c r="G228" i="4"/>
  <c r="G226" i="4"/>
  <c r="G224" i="4"/>
  <c r="G222" i="4"/>
  <c r="G220" i="4"/>
  <c r="G216" i="4"/>
  <c r="G214" i="4"/>
  <c r="G293" i="4"/>
  <c r="G201" i="4"/>
  <c r="G198" i="4"/>
  <c r="G195" i="4"/>
  <c r="G192" i="4"/>
  <c r="G186" i="4"/>
  <c r="G189" i="4"/>
  <c r="G203" i="4"/>
  <c r="G205" i="4"/>
  <c r="G17" i="4"/>
  <c r="G176" i="4"/>
  <c r="G173" i="4"/>
  <c r="G170" i="4"/>
  <c r="G167" i="4"/>
  <c r="G164" i="4"/>
  <c r="G161" i="4"/>
  <c r="G158" i="4"/>
  <c r="G155" i="4"/>
  <c r="G178" i="4"/>
  <c r="G13" i="4"/>
  <c r="G147" i="4"/>
  <c r="G144" i="4"/>
  <c r="G141" i="4"/>
  <c r="G138" i="4"/>
  <c r="G135" i="4"/>
  <c r="G132" i="4"/>
  <c r="G129" i="4"/>
  <c r="G126" i="4"/>
  <c r="G122" i="4"/>
  <c r="G119" i="4"/>
  <c r="G116" i="4"/>
  <c r="G112" i="4"/>
  <c r="G109" i="4"/>
  <c r="G150" i="4"/>
  <c r="G12" i="4"/>
  <c r="G97" i="4"/>
  <c r="G94" i="4"/>
  <c r="G91" i="4"/>
  <c r="G88" i="4"/>
  <c r="G85" i="4"/>
  <c r="G82" i="4"/>
  <c r="G79" i="4"/>
  <c r="G76" i="4"/>
  <c r="G73" i="4"/>
  <c r="G70" i="4"/>
  <c r="G67" i="4"/>
  <c r="G64" i="4"/>
  <c r="G99" i="4"/>
  <c r="G11" i="4"/>
  <c r="H21" i="4"/>
  <c r="G492" i="3"/>
  <c r="G489" i="3"/>
  <c r="G486" i="3"/>
  <c r="G483" i="3"/>
  <c r="G480" i="3"/>
  <c r="G477" i="3"/>
  <c r="G494" i="3"/>
  <c r="G38" i="3"/>
  <c r="H25" i="1"/>
  <c r="G467" i="3"/>
  <c r="G464" i="3"/>
  <c r="G461" i="3"/>
  <c r="G458" i="3"/>
  <c r="G455" i="3"/>
  <c r="G452" i="3"/>
  <c r="G449" i="3"/>
  <c r="G447" i="3"/>
  <c r="G445" i="3"/>
  <c r="G441" i="3"/>
  <c r="G437" i="3"/>
  <c r="G432" i="3"/>
  <c r="G429" i="3"/>
  <c r="G426" i="3"/>
  <c r="G423" i="3"/>
  <c r="G420" i="3"/>
  <c r="G417" i="3"/>
  <c r="G414" i="3"/>
  <c r="G411" i="3"/>
  <c r="G408" i="3"/>
  <c r="G403" i="3"/>
  <c r="G401" i="3"/>
  <c r="G399" i="3"/>
  <c r="G397" i="3"/>
  <c r="G395" i="3"/>
  <c r="G393" i="3"/>
  <c r="G391" i="3"/>
  <c r="G389" i="3"/>
  <c r="G387" i="3"/>
  <c r="G385" i="3"/>
  <c r="G383" i="3"/>
  <c r="G381" i="3"/>
  <c r="G379" i="3"/>
  <c r="G377" i="3"/>
  <c r="G375" i="3"/>
  <c r="G373" i="3"/>
  <c r="G371" i="3"/>
  <c r="G369" i="3"/>
  <c r="G367" i="3"/>
  <c r="G365" i="3"/>
  <c r="G363" i="3"/>
  <c r="G359" i="3"/>
  <c r="G355" i="3"/>
  <c r="G353" i="3"/>
  <c r="G469" i="3"/>
  <c r="G471" i="3"/>
  <c r="G36" i="3"/>
  <c r="H24" i="1"/>
  <c r="G333" i="3"/>
  <c r="G331" i="3"/>
  <c r="G329" i="3"/>
  <c r="G325" i="3"/>
  <c r="G322" i="3"/>
  <c r="G335" i="3"/>
  <c r="G315" i="3"/>
  <c r="G312" i="3"/>
  <c r="G309" i="3"/>
  <c r="G306" i="3"/>
  <c r="G317" i="3"/>
  <c r="G299" i="3"/>
  <c r="G296" i="3"/>
  <c r="G294" i="3"/>
  <c r="G290" i="3"/>
  <c r="G287" i="3"/>
  <c r="G284" i="3"/>
  <c r="G301" i="3"/>
  <c r="G277" i="3"/>
  <c r="G274" i="3"/>
  <c r="G271" i="3"/>
  <c r="G268" i="3"/>
  <c r="G265" i="3"/>
  <c r="G264" i="3"/>
  <c r="G279" i="3"/>
  <c r="G253" i="3"/>
  <c r="G250" i="3"/>
  <c r="G247" i="3"/>
  <c r="G244" i="3"/>
  <c r="G241" i="3"/>
  <c r="G238" i="3"/>
  <c r="G235" i="3"/>
  <c r="G224" i="3"/>
  <c r="G221" i="3"/>
  <c r="G218" i="3"/>
  <c r="G215" i="3"/>
  <c r="G212" i="3"/>
  <c r="G209" i="3"/>
  <c r="G206" i="3"/>
  <c r="G203" i="3"/>
  <c r="G200" i="3"/>
  <c r="G197" i="3"/>
  <c r="G226" i="3"/>
  <c r="G20" i="3"/>
  <c r="G187" i="3"/>
  <c r="G184" i="3"/>
  <c r="G181" i="3"/>
  <c r="G176" i="3"/>
  <c r="G173" i="3"/>
  <c r="G170" i="3"/>
  <c r="G167" i="3"/>
  <c r="G164" i="3"/>
  <c r="G161" i="3"/>
  <c r="G158" i="3"/>
  <c r="G155" i="3"/>
  <c r="G151" i="3"/>
  <c r="G148" i="3"/>
  <c r="G145" i="3"/>
  <c r="G141" i="3"/>
  <c r="G137" i="3"/>
  <c r="G134" i="3"/>
  <c r="G131" i="3"/>
  <c r="G189" i="3"/>
  <c r="G19" i="3"/>
  <c r="G118" i="3"/>
  <c r="G115" i="3"/>
  <c r="G112" i="3"/>
  <c r="G109" i="3"/>
  <c r="G106" i="3"/>
  <c r="G103" i="3"/>
  <c r="G100" i="3"/>
  <c r="G97" i="3"/>
  <c r="G94" i="3"/>
  <c r="G90" i="3"/>
  <c r="G87" i="3"/>
  <c r="G84" i="3"/>
  <c r="G78" i="3"/>
  <c r="G81" i="3"/>
  <c r="G120" i="3"/>
  <c r="G18" i="3"/>
  <c r="G21" i="3"/>
  <c r="G558" i="2"/>
  <c r="G555" i="2"/>
  <c r="G552" i="2"/>
  <c r="G549" i="2"/>
  <c r="G543" i="2"/>
  <c r="G546" i="2"/>
  <c r="G560" i="2"/>
  <c r="G38" i="2"/>
  <c r="H19" i="1"/>
  <c r="G531" i="2"/>
  <c r="G528" i="2"/>
  <c r="G525" i="2"/>
  <c r="G522" i="2"/>
  <c r="G519" i="2"/>
  <c r="G516" i="2"/>
  <c r="G513" i="2"/>
  <c r="G510" i="2"/>
  <c r="G508" i="2"/>
  <c r="G533" i="2" s="1"/>
  <c r="G535" i="2" s="1"/>
  <c r="G36" i="2" s="1"/>
  <c r="G501" i="2"/>
  <c r="G499" i="2"/>
  <c r="G497" i="2"/>
  <c r="G493" i="2"/>
  <c r="G491" i="2"/>
  <c r="G489" i="2"/>
  <c r="G485" i="2"/>
  <c r="G483" i="2"/>
  <c r="G481" i="2"/>
  <c r="G477" i="2"/>
  <c r="G475" i="2"/>
  <c r="G473" i="2"/>
  <c r="G469" i="2"/>
  <c r="G467" i="2"/>
  <c r="G465" i="2"/>
  <c r="G459" i="2"/>
  <c r="G456" i="2"/>
  <c r="G453" i="2"/>
  <c r="G450" i="2"/>
  <c r="G447" i="2"/>
  <c r="G444" i="2"/>
  <c r="G441" i="2"/>
  <c r="G438" i="2"/>
  <c r="G435" i="2"/>
  <c r="G432" i="2"/>
  <c r="G424" i="2"/>
  <c r="G422" i="2"/>
  <c r="G420" i="2"/>
  <c r="G418" i="2"/>
  <c r="G416" i="2"/>
  <c r="G414" i="2"/>
  <c r="G412" i="2"/>
  <c r="G410" i="2"/>
  <c r="G408" i="2"/>
  <c r="G406" i="2"/>
  <c r="G404" i="2"/>
  <c r="G402" i="2"/>
  <c r="G400" i="2"/>
  <c r="G398" i="2"/>
  <c r="G396" i="2"/>
  <c r="G394" i="2"/>
  <c r="G392" i="2"/>
  <c r="G390" i="2"/>
  <c r="G388" i="2"/>
  <c r="G386" i="2"/>
  <c r="G384" i="2"/>
  <c r="G380" i="2"/>
  <c r="G374" i="2"/>
  <c r="G376" i="2"/>
  <c r="G352" i="2"/>
  <c r="G350" i="2"/>
  <c r="G348" i="2"/>
  <c r="G344" i="2"/>
  <c r="G341" i="2"/>
  <c r="G354" i="2"/>
  <c r="G331" i="2"/>
  <c r="G328" i="2"/>
  <c r="G325" i="2"/>
  <c r="G322" i="2"/>
  <c r="G333" i="2"/>
  <c r="G312" i="2"/>
  <c r="G309" i="2"/>
  <c r="G307" i="2"/>
  <c r="G303" i="2"/>
  <c r="G297" i="2"/>
  <c r="G300" i="2"/>
  <c r="G314" i="2"/>
  <c r="G287" i="2"/>
  <c r="G284" i="2"/>
  <c r="G281" i="2"/>
  <c r="G278" i="2"/>
  <c r="G275" i="2"/>
  <c r="G274" i="2"/>
  <c r="G289" i="2"/>
  <c r="G260" i="2"/>
  <c r="G257" i="2"/>
  <c r="G254" i="2"/>
  <c r="G251" i="2"/>
  <c r="G248" i="2"/>
  <c r="G245" i="2"/>
  <c r="G242" i="2"/>
  <c r="G239" i="2"/>
  <c r="G236" i="2"/>
  <c r="G233" i="2"/>
  <c r="G230" i="2"/>
  <c r="G218" i="2"/>
  <c r="G215" i="2"/>
  <c r="G212" i="2"/>
  <c r="G209" i="2"/>
  <c r="G206" i="2"/>
  <c r="G203" i="2"/>
  <c r="G200" i="2"/>
  <c r="G197" i="2"/>
  <c r="G194" i="2"/>
  <c r="G221" i="2"/>
  <c r="G20" i="2"/>
  <c r="G184" i="2"/>
  <c r="G181" i="2"/>
  <c r="G178" i="2"/>
  <c r="G175" i="2"/>
  <c r="G172" i="2"/>
  <c r="G169" i="2"/>
  <c r="G163" i="2"/>
  <c r="G160" i="2"/>
  <c r="G157" i="2"/>
  <c r="G154" i="2"/>
  <c r="G151" i="2"/>
  <c r="G147" i="2"/>
  <c r="G144" i="2"/>
  <c r="G141" i="2"/>
  <c r="G137" i="2"/>
  <c r="G133" i="2"/>
  <c r="G127" i="2"/>
  <c r="G130" i="2"/>
  <c r="G186" i="2"/>
  <c r="G19" i="2"/>
  <c r="G113" i="2"/>
  <c r="G110" i="2"/>
  <c r="G107" i="2"/>
  <c r="G104" i="2"/>
  <c r="G101" i="2"/>
  <c r="G98" i="2"/>
  <c r="G95" i="2"/>
  <c r="G92" i="2"/>
  <c r="G88" i="2"/>
  <c r="G85" i="2"/>
  <c r="G82" i="2"/>
  <c r="G79" i="2"/>
  <c r="G76" i="2"/>
  <c r="G116" i="2"/>
  <c r="G18" i="2"/>
  <c r="G361" i="2"/>
  <c r="G29" i="2"/>
  <c r="G16" i="6"/>
  <c r="G17" i="6"/>
  <c r="G212" i="6"/>
  <c r="G19" i="6"/>
  <c r="G21" i="6"/>
  <c r="G30" i="2"/>
  <c r="G362" i="2"/>
  <c r="G22" i="3"/>
  <c r="G342" i="3"/>
  <c r="G29" i="3"/>
  <c r="G341" i="7"/>
  <c r="G23" i="7"/>
  <c r="G27" i="2"/>
  <c r="G359" i="2"/>
  <c r="G360" i="2"/>
  <c r="G363" i="2"/>
  <c r="G365" i="2"/>
  <c r="G30" i="3"/>
  <c r="G343" i="3"/>
  <c r="G21" i="2"/>
  <c r="G22" i="2"/>
  <c r="G341" i="3"/>
  <c r="G28" i="3"/>
  <c r="G14" i="4"/>
  <c r="G15" i="4"/>
  <c r="G19" i="4"/>
  <c r="G15" i="5"/>
  <c r="G16" i="5"/>
  <c r="G20" i="5"/>
  <c r="G340" i="7"/>
  <c r="G22" i="7"/>
  <c r="G340" i="3"/>
  <c r="G344" i="3"/>
  <c r="G346" i="3"/>
  <c r="G27" i="3"/>
  <c r="G31" i="3"/>
  <c r="G32" i="3"/>
  <c r="G295" i="4"/>
  <c r="G21" i="4"/>
  <c r="H33" i="1"/>
  <c r="G16" i="7"/>
  <c r="G17" i="7"/>
  <c r="G343" i="7"/>
  <c r="G25" i="7"/>
  <c r="G28" i="2"/>
  <c r="G342" i="7"/>
  <c r="G24" i="7"/>
  <c r="G262" i="2"/>
  <c r="G264" i="2"/>
  <c r="G24" i="2"/>
  <c r="G255" i="3"/>
  <c r="G257" i="3"/>
  <c r="G24" i="3"/>
  <c r="G26" i="5"/>
  <c r="H38" i="1"/>
  <c r="H41" i="1"/>
  <c r="G27" i="6"/>
  <c r="H44" i="1"/>
  <c r="H47" i="1"/>
  <c r="G344" i="7"/>
  <c r="G346" i="7"/>
  <c r="G31" i="2"/>
  <c r="G32" i="2"/>
  <c r="G34" i="2"/>
  <c r="G26" i="7"/>
  <c r="G27" i="7"/>
  <c r="G29" i="7"/>
  <c r="G25" i="4"/>
  <c r="H32" i="1"/>
  <c r="H35" i="1"/>
  <c r="G34" i="3"/>
  <c r="G35" i="7"/>
  <c r="H50" i="1"/>
  <c r="H53" i="1"/>
  <c r="H17" i="1"/>
  <c r="H23" i="1"/>
  <c r="H26" i="1"/>
  <c r="H55" i="1"/>
  <c r="G40" i="3"/>
  <c r="H18" i="1" l="1"/>
  <c r="H20" i="1" s="1"/>
  <c r="H27" i="1" s="1"/>
  <c r="H57" i="1" s="1"/>
  <c r="G40" i="2"/>
  <c r="H59" i="1" l="1"/>
  <c r="H58" i="1"/>
</calcChain>
</file>

<file path=xl/sharedStrings.xml><?xml version="1.0" encoding="utf-8"?>
<sst xmlns="http://schemas.openxmlformats.org/spreadsheetml/2006/main" count="2022" uniqueCount="409">
  <si>
    <t>"OSKRBA S PITNO VODO POMURJA - SISTEM C"</t>
  </si>
  <si>
    <t>"NADGRADNJA VODOVODA - SISTEM C, II. faza"</t>
  </si>
  <si>
    <t>SKLOP 2: OBČINA APAČE</t>
  </si>
  <si>
    <t>PREGLEDNA TABELA PRIMARNIH in SEKUNDARNIH VODOVODOV</t>
  </si>
  <si>
    <t>zap. št.</t>
  </si>
  <si>
    <t>VODOVOD</t>
  </si>
  <si>
    <r>
      <rPr>
        <b/>
        <sz val="10"/>
        <rFont val="Calibri"/>
        <family val="2"/>
        <charset val="238"/>
      </rPr>
      <t xml:space="preserve">ponudbena vrednost           </t>
    </r>
    <r>
      <rPr>
        <sz val="10"/>
        <rFont val="Calibri"/>
        <family val="2"/>
        <charset val="238"/>
      </rPr>
      <t xml:space="preserve"> [brez DDV]</t>
    </r>
  </si>
  <si>
    <t>2.1. PRIMARNI VODOVODI</t>
  </si>
  <si>
    <t>2.1.1</t>
  </si>
  <si>
    <t>- GRADBENA DELA ZA CEVOVOD</t>
  </si>
  <si>
    <t>- MONTAŽNA DELA</t>
  </si>
  <si>
    <t>- ZAKLJUČNA DELA</t>
  </si>
  <si>
    <t>Skupaj</t>
  </si>
  <si>
    <t>2.1.2</t>
  </si>
  <si>
    <r>
      <rPr>
        <b/>
        <sz val="11"/>
        <rFont val="Calibri"/>
        <family val="2"/>
        <charset val="238"/>
      </rPr>
      <t xml:space="preserve">SKUPAJ PRIMARNI VODOVODI </t>
    </r>
    <r>
      <rPr>
        <sz val="11"/>
        <rFont val="Calibri"/>
        <family val="2"/>
        <charset val="238"/>
      </rPr>
      <t>(1.1 + 1.2)</t>
    </r>
  </si>
  <si>
    <t>2. SEKUNDARNI VODOVODI</t>
  </si>
  <si>
    <t>2.2.1</t>
  </si>
  <si>
    <r>
      <rPr>
        <b/>
        <sz val="10"/>
        <rFont val="Calibri"/>
        <family val="2"/>
        <charset val="238"/>
      </rPr>
      <t>VODOVOD ČRNCI - SP. KONJIŠČE - ŽEPOVCI (MIHOVCI)</t>
    </r>
    <r>
      <rPr>
        <sz val="10"/>
        <rFont val="Calibri"/>
        <family val="2"/>
        <charset val="238"/>
      </rPr>
      <t xml:space="preserve"> (LTŽ DN100, l = 1.194 m)</t>
    </r>
  </si>
  <si>
    <t>2.2.2</t>
  </si>
  <si>
    <t>2.2.3</t>
  </si>
  <si>
    <r>
      <rPr>
        <b/>
        <sz val="10"/>
        <rFont val="Calibri"/>
        <family val="2"/>
        <charset val="238"/>
      </rPr>
      <t>VODOVOD ŽIBERCI - SP. KONJIŠČE (odsek 2)</t>
    </r>
    <r>
      <rPr>
        <sz val="10"/>
        <rFont val="Calibri"/>
        <family val="2"/>
        <charset val="238"/>
      </rPr>
      <t xml:space="preserve"> (LTŽ DN100, l = 1.428 m)</t>
    </r>
  </si>
  <si>
    <t>2.2.4</t>
  </si>
  <si>
    <r>
      <rPr>
        <b/>
        <sz val="10"/>
        <rFont val="Calibri"/>
        <family val="2"/>
        <charset val="238"/>
      </rPr>
      <t>VODOVOD VRATJA VAS - TRATE</t>
    </r>
    <r>
      <rPr>
        <sz val="10"/>
        <rFont val="Calibri"/>
        <family val="2"/>
        <charset val="238"/>
      </rPr>
      <t xml:space="preserve"> (LTŽ DN150, l = 1.168 m)</t>
    </r>
  </si>
  <si>
    <r>
      <rPr>
        <b/>
        <sz val="11"/>
        <rFont val="Calibri"/>
        <family val="2"/>
        <charset val="238"/>
      </rPr>
      <t>SKUPAJ SEKUNDARNI VODOVODI</t>
    </r>
    <r>
      <rPr>
        <sz val="11"/>
        <rFont val="Calibri"/>
        <family val="2"/>
        <charset val="238"/>
      </rPr>
      <t xml:space="preserve"> (2.1 + 2.2 + 2.3 + 2.4)</t>
    </r>
  </si>
  <si>
    <r>
      <rPr>
        <b/>
        <sz val="11"/>
        <rFont val="Calibri"/>
        <family val="2"/>
        <charset val="238"/>
      </rPr>
      <t xml:space="preserve">Skupaj PRIMARNI in SEKUNDARNI VODOVODI </t>
    </r>
    <r>
      <rPr>
        <sz val="11"/>
        <rFont val="Calibri"/>
        <family val="2"/>
        <charset val="238"/>
      </rPr>
      <t>[brez DDV]</t>
    </r>
  </si>
  <si>
    <t>+ DDV [22%]</t>
  </si>
  <si>
    <r>
      <rPr>
        <b/>
        <sz val="11"/>
        <rFont val="Calibri"/>
        <family val="2"/>
        <charset val="238"/>
      </rPr>
      <t xml:space="preserve">Skupaj PRIMARNI in SEKUNDARNI VODOVODI </t>
    </r>
    <r>
      <rPr>
        <sz val="11"/>
        <rFont val="Calibri"/>
        <family val="2"/>
        <charset val="238"/>
      </rPr>
      <t>[z DDV]</t>
    </r>
  </si>
  <si>
    <t>REKAPITULACIJA</t>
  </si>
  <si>
    <t>VODOVOD SEGOVCI - APAČE - VH LEŠANE</t>
  </si>
  <si>
    <r>
      <rPr>
        <b/>
        <sz val="12"/>
        <rFont val="Arial"/>
        <family val="2"/>
        <charset val="238"/>
      </rPr>
      <t xml:space="preserve">VODOVOD SEGOVCI - APAČE - VH LEŠANE </t>
    </r>
    <r>
      <rPr>
        <sz val="12"/>
        <rFont val="Arial"/>
        <family val="2"/>
        <charset val="238"/>
      </rPr>
      <t>(vse vrednosti brez DDV)</t>
    </r>
  </si>
  <si>
    <t>I.</t>
  </si>
  <si>
    <t>GRADBENA DELA ZA CEVOVOD</t>
  </si>
  <si>
    <t>1. PREDDELA</t>
  </si>
  <si>
    <t>2. ZEMELJSKA DELA</t>
  </si>
  <si>
    <t>3. ZUNANJA DELA</t>
  </si>
  <si>
    <t>Razna nepredvidena dela - ocena 10 % (obračun po dejanskih stroških)</t>
  </si>
  <si>
    <t>SKUPAJ GRADBENA DELA</t>
  </si>
  <si>
    <t>4. OBJEKTI NA CEVOVODU</t>
  </si>
  <si>
    <t>4.1 JAŠEK, 2,0 x 2,0 x 2,0 m, kom 19</t>
  </si>
  <si>
    <t>1. Zemeljska dela</t>
  </si>
  <si>
    <t>2. Betonska in železobetonska dela</t>
  </si>
  <si>
    <t xml:space="preserve">3. Tesarska dela  </t>
  </si>
  <si>
    <t xml:space="preserve">4. Zidarska dela </t>
  </si>
  <si>
    <t>Skupaj JASEK, 2,0 x 2,0 x 2,0 m, kom 1</t>
  </si>
  <si>
    <t>Skupaj JASEK, 2,0 x 2,0 x 2,0 m, kom 19</t>
  </si>
  <si>
    <t>SKUPAJ I. GRADBENA DELA ZA CEVOVOD</t>
  </si>
  <si>
    <t>II.</t>
  </si>
  <si>
    <t>MONTAŽNA DELA</t>
  </si>
  <si>
    <t>III.</t>
  </si>
  <si>
    <t>ZAKLJUČNA DELA</t>
  </si>
  <si>
    <r>
      <rPr>
        <b/>
        <sz val="12"/>
        <rFont val="Arial"/>
        <family val="2"/>
        <charset val="238"/>
      </rPr>
      <t xml:space="preserve">SKUPAJ I. + II. + III. </t>
    </r>
    <r>
      <rPr>
        <sz val="12"/>
        <rFont val="Arial"/>
        <family val="2"/>
        <charset val="238"/>
      </rPr>
      <t>(brez DDV)</t>
    </r>
  </si>
  <si>
    <t>ENOTNA CENA MORA VSEBOVATI:</t>
  </si>
  <si>
    <t>- vsa potrebna pripravljalna dela,</t>
  </si>
  <si>
    <t>- vso potrebno delo oz. dela, potrebna za dokončanje gradnje,</t>
  </si>
  <si>
    <t>- ves potreben glavni, pomožni, pritrdilni in vezni material,</t>
  </si>
  <si>
    <t>- gradbena pomoč pri montažnih delih,</t>
  </si>
  <si>
    <t>- vse potrebne transportne stroške do mesta vgradnje, na mestu vgradnje (gradbišču) in za potrebe same vgradnje,</t>
  </si>
  <si>
    <t>- skladiščenje materiala na gradbišču,</t>
  </si>
  <si>
    <t>- atestiranje vseh materialov in dokazovanje kvalitete z atesti,</t>
  </si>
  <si>
    <t>- usklajevanje z dokumentacijo za gradbeno dovoljenje, projektom za izvedbo ter posvetovanje s projektantom,</t>
  </si>
  <si>
    <t>- terminsko usklajevanje del z ostalimi izvajalci na objektu,</t>
  </si>
  <si>
    <t>- čiščenje prostorov in gradbišča po končanih delih, vključno z odvozom odpadnega materiala na stalno deponijo ter</t>
  </si>
  <si>
    <t xml:space="preserve">  strošek deponiranja,</t>
  </si>
  <si>
    <t>- vso potrebno higiensko tehnično in zdravstveno preventivo zaščite delavcev na gradbišču,</t>
  </si>
  <si>
    <t xml:space="preserve">  vključno s prevozom na in iz gradbišča,</t>
  </si>
  <si>
    <t>- faznost oz. terminski plan izgradnje objekta ter vse ostale zahteve in določila, navedena</t>
  </si>
  <si>
    <t xml:space="preserve">  v poglavju 3.7.4. Ponudbeni predračun iz Razpisne dokumentacije za izbiro izvajalca gradnje.</t>
  </si>
  <si>
    <t xml:space="preserve">Vsi artikli, ki bodo v stiku s pitno vodo zagotavljajo živilsko neoporečnost.
Vsi artikli  zagotavljajo kvaliteto zahtevano po standardu.
Za vse zgoraj specificirane materiale v ponudbi je potrebno napisati ime proizvajalca, tip artikla in priložiti tehnični list, izjavo o lastnostih (ZGPro-1, Ur.l.RS, št.82/2013) ter pripadajoči certifikat o skladnost proizvodov s standardom in  v kolikor so materiali v stiku s pitno vodo tudi poročilo, ki se nanaša na Izjavo o skladnosti za stik s pitno vodo.
</t>
  </si>
  <si>
    <t xml:space="preserve">Pri gradnji je potrebno upoštevati "TEHNIČNI PRAVILNIK o javnem vodovodu Sistema C ter uporabljati </t>
  </si>
  <si>
    <t>materiale in opremo v skladu z navedbami iz Tehničnega pravilnika.</t>
  </si>
  <si>
    <t>1.</t>
  </si>
  <si>
    <t>PREDDELA</t>
  </si>
  <si>
    <t>postavka, enota</t>
  </si>
  <si>
    <t>količina</t>
  </si>
  <si>
    <t>cena/enoto</t>
  </si>
  <si>
    <t>znesek</t>
  </si>
  <si>
    <t>Priprava gradbišča z vsemi potrebnimi deli in materiali.</t>
  </si>
  <si>
    <t>kos</t>
  </si>
  <si>
    <t>Vzpostavitev gradbišča v prvotno stanje po končanju vseh del.</t>
  </si>
  <si>
    <t>Zakoličba  obstoječih komunalnih vodov, zaščita teh vodov in nadzor nad izvedbo križanj.</t>
  </si>
  <si>
    <t>Postavljanje prečnih profilov iz desk na lesenih količkih z niveliranjem in zapisom oznak.</t>
  </si>
  <si>
    <t>Zakoličenje osi cevovoda z niveliranjem ter postavljanjem in zavarovanjem profilov.</t>
  </si>
  <si>
    <t>m</t>
  </si>
  <si>
    <t>Varovanje stabilnosti obstoječih drogov za Telekom, JR itd.:</t>
  </si>
  <si>
    <t>-elektro drogovi, PTT drogovi</t>
  </si>
  <si>
    <t>Demontaža prometnih znakov, reklamnih panojev in tabel za oznake krajev in križišč, vključno z rušenjem temeljev, strojnim nakladanjem na kamion, odvozom v trajno deponijo na razdaljo do 15 km ter stroški deponije. Prometne znake in table se spravi na gradbiščno deponijo.</t>
  </si>
  <si>
    <t>Rezanje asfaltnih površin ne glede na sestavo, debeline do 10 cm.</t>
  </si>
  <si>
    <t>Rušenje asfaltnih površin ne glede na setavo - debeline do 10 cm, vključno z nakladanjem in transportom na trajno deponijo, upoštevani tudi stroški deponije.</t>
  </si>
  <si>
    <t>m2</t>
  </si>
  <si>
    <t>Črpanje vode iz gradbene jame med izvajanjem prevezav ter drugih del na obstoječem vodovodu. Vključno z vsemi pomožnimi deli in materiali.</t>
  </si>
  <si>
    <t>ur</t>
  </si>
  <si>
    <t>Ureditev provizorijev za prehod preko jarka v času gradnje, v skladu s predpisi iz varstva pri delu, z možnostjo prenosa in večkratno uporabo.</t>
  </si>
  <si>
    <t>Izdelava elaborata za zaporo cest v času gradnje cevovoda in pridobivanje dovoljenja za delno zaporo ceste.</t>
  </si>
  <si>
    <t>Nabava, dobava in namestitev signalizacije za zaporo cest pred gradnjo ter odstranitev signalizacije po končani gradnji na gradbišču - kompletna signalizacija in zavarovanje gradbišča med gradnjo.</t>
  </si>
  <si>
    <t>komplet</t>
  </si>
  <si>
    <t>SKUPAJ   PREDDELA</t>
  </si>
  <si>
    <t>2.</t>
  </si>
  <si>
    <t>ZEMELJSKA DELA</t>
  </si>
  <si>
    <t>Vsa izkopna dela in transporti izkopnih materialov se obračunajo po prostornini zemljine v raščenem stanju. Vsa nasipna dela se obračunavajo po prostornini zemljine v vgrajenem stanju.</t>
  </si>
  <si>
    <t xml:space="preserve">Površinski izkop (z bagri) z nakladanjen na prevozno sredstvo ter transportom na gradbiščno deponijo. </t>
  </si>
  <si>
    <t>Odkop humusa v debelini 20 cm.</t>
  </si>
  <si>
    <t>m3</t>
  </si>
  <si>
    <t>Strojni izkop zgornjega ustroja ceste širine 1.00 m, globine do 0.40 m, z nakladanjem na prevozno sredstvo in odvoz na trajno deponijo, vključno z razplaniranjem na deponiji in vsemi stroški deponije.</t>
  </si>
  <si>
    <t xml:space="preserve">m3  </t>
  </si>
  <si>
    <t>Strojni izkop zgornjega ustroja makadamske ceste širine 1.00 m,  globine do 0.40 m, z nakladanjem na prevozno sredstvo in odvoz na trajno deponijo, vključno z razplaniranjem na deponiji in vsemi stroški deponije.</t>
  </si>
  <si>
    <t>Strojni izkop jarka s širino dna 0.80 m, globine do 2.0 m, naklon brežin, 75° izkop z nakladanjem na prevozno sredstvo ( upošteva se izkop do planuma  ureditve ) in odvoz na trajno deponijo, vključno z razplaniranjem na deponiji in vsemi stroški deponije.</t>
  </si>
  <si>
    <t>- izkop v terenu III. - V. kategorije.</t>
  </si>
  <si>
    <t>m3    III., IV. in V.kat.</t>
  </si>
  <si>
    <t>Strojni izkop jarka s širino dna 0.80 m, globine do 2.0 m, naklon brežin, 75° izkop z odmetom na stran, 1.0 m od roba jarka.</t>
  </si>
  <si>
    <t>- izkop v terenu III. - V. Kategorije.</t>
  </si>
  <si>
    <t>m3    III. in IV. kat.</t>
  </si>
  <si>
    <t>Dodatek za izkope v mokrem</t>
  </si>
  <si>
    <t>Ročni izkop pri križanju z obstoječimi komunalnimi vodi: mednarodni optični kabel, telekom, NN, VN, obstoječi vodovod.</t>
  </si>
  <si>
    <t>Ročni izkop jarka širine dna 0.80 m,  globine do 2.0 m, nagib brežin 75°, izkop, odmet na stran 1 m od roba jarka (upošteva se izkop do planuma ureditve).</t>
  </si>
  <si>
    <t>- izkop v terenu III., IV. kategorije.</t>
  </si>
  <si>
    <t>Fino strojno in ročno planiranje dna jarka po globinski zakoličbi nivelete s toč. +-2 cm.</t>
  </si>
  <si>
    <t>Dobava in izdelava peščene posteljice iz peska granulacije 0-4 mm za cevovod, s strojnim nabijanjem do 95% po Proctorju in izravnavo do točnosti +-0,5 cm. Debelina peščene posteljice  je 10 cm, vključno z nabavo in dobavo peš.mat.</t>
  </si>
  <si>
    <t>Dobava in izdelava zasipa ob cevi do temena s peskom 0-8 mm, komprimacijo do 95% po Proctorju.</t>
  </si>
  <si>
    <t>Dobava in izdelava zasipa nad cevjo,  s peskom 0 - 8 mm, komprimacijo do 95% po Proctorju.</t>
  </si>
  <si>
    <t>Dobava in strojni zasip jarka pod cesto za cevovod z gramoznim materialom zrnatosti 0-32, s strojnim komprimiranjem s težkimi komprimacijskimi sredstvi v plasteh po 30 cm do zbitosti, to je do 95% po Proctorju.</t>
  </si>
  <si>
    <t xml:space="preserve">Dobava in strojni zasip jarka za cevovod z izkopanim materialom, s strojnim komprimiranjem s težkimi komprimacijskimi sredstvi v plasteh po 30 cm, do zbitosti, to je do 95% po Proctorju.                                                           </t>
  </si>
  <si>
    <t>Dobava in nasutje gramoznih krogel ob hidrantih za pravilno odtekanje vode iz hidranta po njihovem zapiranju, cca. 1m3/kom.</t>
  </si>
  <si>
    <t>kom</t>
  </si>
  <si>
    <t>Strojno nakladanje viška materiala na prevozno sredstvo in odvoz na trajno deponijo, vključno z razplaniranjem na deponiji in vsemi stroški deponije - od izkopa jarka in kom. vodov.</t>
  </si>
  <si>
    <t>Humuziranje površin v deb. cca. 20 cm, z izravnavo in pripravo za posejanje s travo - uporabi se humus od izkopa za cevovod.</t>
  </si>
  <si>
    <t>Dobava in posejanje humusiranih površin s travno mešanico.</t>
  </si>
  <si>
    <t>SKUPAJ  ZEMELJSKA  DELA</t>
  </si>
  <si>
    <t>3.</t>
  </si>
  <si>
    <t>ZUNANJA DELA</t>
  </si>
  <si>
    <t>Nabava in izdelava makadamskega vozišča debeline 40 cm iz gramoznega materiala  0-32 mm, s strojnim komprimiranjem do zbitosti 95% po Proctorju in planiranjem s točnostjo +-1,0 cm, vključno s krovno fino plastjo gramoza debeline 20 cm.</t>
  </si>
  <si>
    <t>Posip makadamskega vozišča s peskom in uvaljanje s strojnim komprimiranjem  do zbitosti do 95% po Proctorju, planiranjem s točnostjo +-1,0 cm, debeline 30 cm.</t>
  </si>
  <si>
    <t xml:space="preserve">Nabava, dobava in izdelava spodnjega ustroja ceste iz tampona 0 - 32 s strojnim komprimiranjem  do zbitosti 95% po Proctorju, planiranjem s točnostjo +-1,0cm, debeline 30cm.  </t>
  </si>
  <si>
    <t>Fino zaklinjanje tamponskega sloja s peskom debeline 2 cm pred asfaltiranjem.</t>
  </si>
  <si>
    <t>Brazdanje obstoječega asfalta, strojno nakladanje na kamion in odvoz odvečnega materiala na deponijo oddaljeno do 15 km, vključno stroški deponije.</t>
  </si>
  <si>
    <t>Čiščenje utrjene/odrezkane obstoječe podlage pred pobrzigom ter dobava in pobrizg podlage z bitumensko emulzijo 0,6 kg/m2.</t>
  </si>
  <si>
    <t>Dobava in strojno vgrajevanje nosilnega asfaltnega sloja iz bitudrobirja debeline 7 cm.</t>
  </si>
  <si>
    <t>Dobava in strojno vgrajevanje obrabnega asfaltnega sloja po izvedbi gradbeno-montažnih del, vključno z vsem mat. in delom, debeline 4 cm, tudi preko preostalega dela ceste.</t>
  </si>
  <si>
    <t>Pleskanje  talnih  obeležb  z belo reflektirajočo barvo.</t>
  </si>
  <si>
    <t>SKUPAJ  ZUNANJA  DELA</t>
  </si>
  <si>
    <t>4.</t>
  </si>
  <si>
    <t>OBJEKTI NA CEVOVODU</t>
  </si>
  <si>
    <t>Dobava in vgrajevanje betona C 12/15 v nearmirane konstrukcije; z vsemi pomožnimi deli in prenosi do mesta vgraditve:</t>
  </si>
  <si>
    <t>- za sidrne bloke hidrantov</t>
  </si>
  <si>
    <t>Dobava in vgrajevanje betona C 12/15 v nearmirane konstrukcije; z vsemi pomožnimi deli in prenosi do mesta vgraditve.</t>
  </si>
  <si>
    <t>Dobava in vgrajevanje montažnih betonskih podložk za cestne kape z vsemi pomožnimi deli in prenosi do mesta vgraditve na končno niveleto ceste.</t>
  </si>
  <si>
    <t>Obbetoniranje drogov signalnih tablic za označevanje zasunov in hidrantov . Poraba betona do 0,25 m3 po komadu.</t>
  </si>
  <si>
    <t>Gradbena dela za izkop gradbenih jam za podvrtavanje ceste, z vsemi pomožnimi deli, prenosi, črpanjem vode, ponovnim strojnim zasipom jam z gramoznim materialom  od izkopa, strojnim komprimiranjem s težkimi komprimacijskimi sredstvi v plasteh po 30 cm do zgornjega planuma ceste do zbitosti, to je do  95% po Proctorju, asfaltiranje.</t>
  </si>
  <si>
    <t>Kompletna izvedba podvrtavanja pod jarkom z JE cevjo DN 400, ki ostane kasneje kot zaščitna cev, dolžina podvrtavanja je 5 m.</t>
  </si>
  <si>
    <t>Kompletna izvedba podvrtavanja pod jarkom z JE cevjo DN 400, ki ostane kasneje kot zaščitna cev, dolžina podvrtavanja je 8 m.</t>
  </si>
  <si>
    <t>Kompletna izvedba podvrtavanja pod jarkom z JE cevjo DN 400, ki ostane kasneje kot zaščitna cev, dolžina podvrtavanja je 9 m.</t>
  </si>
  <si>
    <t>Kompletna izvedba podvrtavanja pod jarkom z JE cevjo DN 400, ki ostane kasneje kot zaščitna cev, dolžina podvrtavanja je 10 m.</t>
  </si>
  <si>
    <t>Ponovna postavitev prometnih znakov in napisnih tablic, vključno z vsemi prenosi, izdelavo novih temeljev, zasipom in vsemi deli.</t>
  </si>
  <si>
    <t>SKUPAJ  OBJEKTI NA CEVOVODU</t>
  </si>
  <si>
    <t>4.1</t>
  </si>
  <si>
    <t>JAŠEK, 2,00 x 2,00 x 2,00 m, kos 19</t>
  </si>
  <si>
    <t>1.1</t>
  </si>
  <si>
    <t>Široki izkop gradbene jame za jašek v terenu III. -IV.kat. (strojno : ročno  90 % : 10 %) z odmetavanjem materiala 1,0 m od roba gradbene jame. Globina izkopa je do 3,0 m.</t>
  </si>
  <si>
    <t>- strojni  m3</t>
  </si>
  <si>
    <t xml:space="preserve">- ročni   m3  </t>
  </si>
  <si>
    <t>1.2</t>
  </si>
  <si>
    <t>Fino planiranje dna gradbene jame s točnostjo +-2 cm in komprimiranje do primerne zbitosti.</t>
  </si>
  <si>
    <t>1.3</t>
  </si>
  <si>
    <t>Dobava in vgraditev gramoza v debelini 20 cm pod talno ploščo in v betonsko cev z uvaljanjem do primerne zbitosti.</t>
  </si>
  <si>
    <t>1.4</t>
  </si>
  <si>
    <t>Strojni zasip gradbene jame okrog jaška v plasteh po 30 cm in komprimiranjem do 50 Mpa.</t>
  </si>
  <si>
    <t>1.5</t>
  </si>
  <si>
    <t>Strojno nakladanje viška materiala na kamion, odvoz v deponijo do 3,0 km, v ceni je zajet tudi strošek deponije.</t>
  </si>
  <si>
    <t>SKUPAJ ZEMELJSKA DELA</t>
  </si>
  <si>
    <t>BETONSKA IN ŽELEZOBETONSKA DELA</t>
  </si>
  <si>
    <t>2.1</t>
  </si>
  <si>
    <t>Dobava in vgraditev podbetona deb. 10 cm in nagibnega betona na dnu in krovni plošči iz betona C8/10 z vsemi pomožnimi deli in jemanjem vzorcev.</t>
  </si>
  <si>
    <t>2.2</t>
  </si>
  <si>
    <t>Dobava in vgrajevanje AB C25/30 v dno stene, krovno ploščo in vstopni jašek preseka 0,12 - 0,20 m3/m2/m1 z vsemi pomožnimi deli in jemanjem vzorcev.</t>
  </si>
  <si>
    <t>2.3</t>
  </si>
  <si>
    <t>Dobava in vgraditev BC fi 40 cm, L=1.0 m pod poglobitev.</t>
  </si>
  <si>
    <t>2.4</t>
  </si>
  <si>
    <t>Dobava, vgrajevanje, rezanje, krivljenje in polaganje srednje komplicirane armature:</t>
  </si>
  <si>
    <t>MA 500/560 Q 324/324</t>
  </si>
  <si>
    <t>kg</t>
  </si>
  <si>
    <t>GA 400/500 do fi 12</t>
  </si>
  <si>
    <t>2.5</t>
  </si>
  <si>
    <t xml:space="preserve">Dodatek za vodotesen beton </t>
  </si>
  <si>
    <t>SKUPAJ BETONSKA IN ŽELEZOBETONSKA DELA</t>
  </si>
  <si>
    <t>TESARSKA DELA</t>
  </si>
  <si>
    <t>3.1</t>
  </si>
  <si>
    <t>Nabava, montaža in demontaža enostranskega opaža podbetona in talne plošče.</t>
  </si>
  <si>
    <t>3.2</t>
  </si>
  <si>
    <t>Nabava, montaža in demontaža dvostranskega opaža sten jaška.</t>
  </si>
  <si>
    <t>3.3</t>
  </si>
  <si>
    <t>Nabava, montaža in demontaža opaža plošče s podpiranjem; H= 2,0 m.</t>
  </si>
  <si>
    <t>3.4</t>
  </si>
  <si>
    <t>Opaženje in razpiranje gradbene jame</t>
  </si>
  <si>
    <t>SKUPAJ TESARSKA DELA</t>
  </si>
  <si>
    <t xml:space="preserve">ZIDARSKA DELA </t>
  </si>
  <si>
    <t>Dobava in izvedba hidroizolacije pod talno ploščo, stene in krovno ploščo z IZOTEKT T4.</t>
  </si>
  <si>
    <t>4.2</t>
  </si>
  <si>
    <t>Dobava in zaščita vertikalne izolacije s stiroporjem, debeline 2 cm.</t>
  </si>
  <si>
    <t>4.3</t>
  </si>
  <si>
    <t>Dobava in vgraditev kovinske opreme, vključno z vsem  potrebnim delom, materialom in antikorozijskimi premazi.</t>
  </si>
  <si>
    <t xml:space="preserve"> - montažna nerjaveča kovinska lestev po detajlu L=3,0 m</t>
  </si>
  <si>
    <t xml:space="preserve">kom </t>
  </si>
  <si>
    <t xml:space="preserve"> - kovinska rešetka 0,40 x 0,40 m po detajlu</t>
  </si>
  <si>
    <t xml:space="preserve"> - LTŽ pokrov 0,60 x 0,60 m nosilnosti do 25 KN</t>
  </si>
  <si>
    <t>SKUPAJ ZIDARSKA DELA</t>
  </si>
  <si>
    <t>POVZETEK STROŠKOV</t>
  </si>
  <si>
    <t>SKUPAJ, 1 kos</t>
  </si>
  <si>
    <t>SKUPAJ JAŠKI, kos 19</t>
  </si>
  <si>
    <t xml:space="preserve"> </t>
  </si>
  <si>
    <t xml:space="preserve">Dobava (vključno z vsem montažnim in spojnim materialom ter tesnili), transport, polaganje in montaža cevi iz nodularne litine izdelane po SIST EN 545:2011.
Cevi morajo biti dobavljene s standardnim spojem min. klase C64 (kot. npr. TYTON ali STD ali enakovredno) in razstavljivim sidrnim spojem (kot npr. VRS spoj ali enakovredno z dvojnim utorom, kjer notranji utor služi za tesnenje, zunanji pa za varovanje z zatiči oz. varovalno objemko v primeru rezanja cevi ali enakovredno) in EPDM tesnilom. 
Cevi  morajo biti na zunanji strani zaščitene z aktivno galvansko zaščito Zn+Al v razmerju 85% Zn + 15% Al) debeline 400 g/m² ter premazane z pokrivnim nanosom modre barve, ki omogoča vgradnjo tudi v agresivnejšo zemljino.
Notranjost cevi je zaščitena s cementno oblogo CEM II ali CEM III. 
Cevi morajo biti skladne z aktualnimi standardi namenjenimi za stik s pitno vodo (priloženo mora biti dokazilo). 
V primeru rezanja cevi, je potrebno zarobiti cev in jo premazati z dvokomponentno barvo, kot to predvideva standard EN545, ki jo mora zagotoviti proizvajalec cevi.
</t>
  </si>
  <si>
    <t>DN 200</t>
  </si>
  <si>
    <t>DN 200 - VRS spoj ali enakovredno</t>
  </si>
  <si>
    <t>PEHD d 110 / 12,5 bar</t>
  </si>
  <si>
    <t xml:space="preserve">Dobava in montaža fazonskih kosov iz duktilne litine GGG 400, PN16 v skladu z SIST EN 545:2011, z zunanjo in notranjo epoksi zaščito  min. debeline 250 mikronov, ki omogoča vgradnjo tudi v agresivnejšo zemljino, vključno z vsem potrebnim spojnim in pritrdilnim nerjavečim materialom, opremljeni z odgovarjajočimi tesnili v skladu z EN 681-1. 
Fazonski kosi morajo biti skladni z aktualnimi standardi namenjenimi za stik s pitno vodo (priloženo mora biti dokazilo). 
Proizvajalec fazonskih kosov (obojične in prirobnične) mora imeti GSK certifikat  (priloženo mora biti dokazilo).
Obojčni fazonski kosi morajo imeti standardni spojem (kot. npr. TYTON ali STD ali enakovredno) in razstavljivim sidrnim spojem (kot npr. VRS spoj ali enakovredno z dvojnim utorom, kjer notranji utor služi za tesnenje, zunanji pa za varovanje z zatiči oz. varovalno objemko v primeru rezanja cevi ali enakovredno) in morajo biti zaradi zagotavljanja kvalitete in daljše življenjske dobe od istega proizvajalca kot cevi.
</t>
  </si>
  <si>
    <t>F DN 200</t>
  </si>
  <si>
    <t>E DN 200 - VRS spoj ali enakovredno</t>
  </si>
  <si>
    <t>FF DN 200x1000</t>
  </si>
  <si>
    <t>FF DN 200x500</t>
  </si>
  <si>
    <t xml:space="preserve">FF DN 100x1000 </t>
  </si>
  <si>
    <t xml:space="preserve">FFR DN 200x150 </t>
  </si>
  <si>
    <t>MMA DN 200/100 - VRS spoj ali enakovredno</t>
  </si>
  <si>
    <t>MMA DN 200/80 - VRS spoj ali enakovredno</t>
  </si>
  <si>
    <t>MMA DN 200/150 - VRS spoj ali enakovredno</t>
  </si>
  <si>
    <t xml:space="preserve">MDK DN 200 </t>
  </si>
  <si>
    <t>MMK DN 200/11st. - VRS spoj ali enakovredno</t>
  </si>
  <si>
    <t>MMK DN 200/22st. - VRS spoj ali enakovredno</t>
  </si>
  <si>
    <t>MMK DN 200/33st. - VRS spoj ali enakovredno</t>
  </si>
  <si>
    <t>MMK DN 200/45st. - VRS spoj ali enakovredno</t>
  </si>
  <si>
    <t>MMQ DN 200 - VRS spoj ali enakovredno</t>
  </si>
  <si>
    <t>N DN 80</t>
  </si>
  <si>
    <t>Q DN 100</t>
  </si>
  <si>
    <t>T DN 200/100</t>
  </si>
  <si>
    <t>T DN 200/150</t>
  </si>
  <si>
    <t>X DN 100</t>
  </si>
  <si>
    <t>vmesni kos DN 200</t>
  </si>
  <si>
    <t>Dobava in montaža armatur, vključno z vsem potrebnim spojnim, tesnilnim in pritrdilnim nerjavečim materialom iz NL GGG 400 z epoksi zaščito minimalne debeline 250 mikronov, PN 16, ISO 2537.</t>
  </si>
  <si>
    <t>EV zasun DN 150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</si>
  <si>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100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</si>
  <si>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100  z kolesom,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</si>
  <si>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EV zasun DN 80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</si>
  <si>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Hidrant nadzemni DN 80, izdelan iz nodularne litine, zunanja cev izdelana iz nerjavečega materiala v kvaliteiti AISI 304. Zaporni element hidranta mora biti gumiran z EPDM / W270 antibakterijsko gumo z certifikatom o živilski neoporečnosti izdan od slovenske inštitucije (upoštevajoč KTW priporočila) v skladu s slovensko zakonodajo. Gumirani zaporni element hidranta mora tesniti v ventilu na površini, ki je iz nerjavečega materiala AISI 304. Hidrant mora biti opremljen z izpustno odprtino po kateri odteče stoječa voda iz hidranta. Izdelan mora biti v skaldu z EN 14384:2005.</t>
  </si>
  <si>
    <t>Odzračevalna garnitura DN 80, tipa Hawle 992 ali enakovredna, za vgradnjo v zemljo na prirobnični spoj. Delovno območje od 1 - 16 bar. Ustrezati mora standardu SIST EN 10174-4.</t>
  </si>
  <si>
    <t xml:space="preserve">Medprirobnična loputa DN 200, s polžnim pogonom. Klin lopute zaščiten z EPDM elastomerno gumo. Vreteno lopute izdelano iz nerjavečega jekla. Tesnenje na vretenu izvedeno  s tesnilom iz NBR. Ustrezati mora standardu SIST EN 1074-2. </t>
  </si>
  <si>
    <t xml:space="preserve">Žabji poklopec DN100, ohišje poklopca in pokrov iz NL, protikorozijsko epoxi zaščiten / 250 mikronov. </t>
  </si>
  <si>
    <t>Cestna kapa nastavljiva - za zasune, ohišje kape in pokrov iz NL, bitumensko in dodatno protikorozijsko epoxi zaščitena. Pokrov v celoti odstranljiv.</t>
  </si>
  <si>
    <t>Ovalna cestna kapa nastavljiva - za podzemni hidrant ali zračnik, ohišje kape in pokrov iz NL, bitumensko in dodatno protikorozijsko epoxi zaščitena. Pokrov  v   celoti  odstranljiv.</t>
  </si>
  <si>
    <t>Dobava, vgradnja spojk iz NL GGG 400, vključno z vsem potrebnim spojnim, tesnilnim in pritrdilnim nerjavečim materialom, ISO 2537. Zatezni obroč iz NL GGG 400, spojka zaščitena s premazom tipa RT 90000RS, debeline  minimalno 200 mikronov.</t>
  </si>
  <si>
    <t>Univerzalna spojka DN 100</t>
  </si>
  <si>
    <t>Univerzalna spojka DN 150</t>
  </si>
  <si>
    <t>Zobata spojka DN 100</t>
  </si>
  <si>
    <t>Vgradnja cevovoda NL DN 200, l = 5 m1, v zaščitno cev JE DN 400 mm v kompletu z vso potrebno mehanizacijo, deli, tipskimi PE drsniki DN 400/200 in vodotesnimi zaključnimi manšetami DN 400/200-kos 1.</t>
  </si>
  <si>
    <t>Zaščitna cev JE DN 400</t>
  </si>
  <si>
    <t xml:space="preserve">m </t>
  </si>
  <si>
    <t>Drsniki DN 400/400</t>
  </si>
  <si>
    <t>manšete DN 400/200</t>
  </si>
  <si>
    <t>Vgradnja cevovoda NL DN 200, l = 8 m1 , v zaščitno cev JE DN 400 mm v kompletu z vso potrebno mehanizacijo, deli, tipskimi PE drsniki DN 400/200 in vodotesnimi zaključnimi manšetami DN 400/200-kos 1.</t>
  </si>
  <si>
    <t>Vgradnja cevovoda NL DN 200, l = 9 m1 , v zaščitno cev JE DN 400 mm v kompletu z vso potrebno mehanizacijo, deli, tipskimi PE drsniki DN 400/200 in vodotesnimi zaključnimi manšetami DN 400/200-kos 1.</t>
  </si>
  <si>
    <t>Vgradnja cevovoda NL DN 200, l = 10 m1 , v zaščitno cev JE DN 400 mm v kompletu z vso potrebno mehanizacijo, deli, tipskimi PE drsniki DN 400/200 in vodotesnimi zaključnimi manšetami DN 400/200-kos 1.</t>
  </si>
  <si>
    <t>Dvakratni prerez obstoječega cevovoda z izvedbo navezave. Upoštevati objave o ispadu oskrbe:</t>
  </si>
  <si>
    <t>NL DN 150</t>
  </si>
  <si>
    <t>NL DN 100</t>
  </si>
  <si>
    <t xml:space="preserve">Dezinfekcija in izpiranje cevovoda, ki ga izvede za to pristojni zavod, vključno s pridobitvijo atesta o izvedenem klornem šoku. </t>
  </si>
  <si>
    <t xml:space="preserve">Tlačni preizkus cevovoda </t>
  </si>
  <si>
    <t>Dobava in polaganje signalnega traka nad cevovodom.</t>
  </si>
  <si>
    <t>Analiza vzorca vode s strani pooblaščene organizacije.</t>
  </si>
  <si>
    <t>Preizkus hidrantov s strani pooblaščene organizacije.</t>
  </si>
  <si>
    <t>Dobava in montaža aluminijastih drogov s tablicami za označevanje hidrantov, zasunov in zračnikov. Stebriček Al Ø50.</t>
  </si>
  <si>
    <t>SKUPAJ MONTAŽNA DELA</t>
  </si>
  <si>
    <t>Izdelava geodetskega načrta novega stanja izvedenih del.</t>
  </si>
  <si>
    <t>Izdelava elaborata za vpis v uradne evidence v 3 izvodih (izvede upravljavec vodovoda).</t>
  </si>
  <si>
    <t>Prenos geodetskega načrta v okolje operativnega katastra infrastrukture upravljavca (izvede upravljavec vodovoda).</t>
  </si>
  <si>
    <t>Izdelava PID-a v skladu z GZ in dopolnitvami, ter po zahtevah upravljalca vodovoda (4x v tiskani obliki in in 2x v elektronski obliki).</t>
  </si>
  <si>
    <t>Nadzor upravljalca vodovoda med izvedbo del.</t>
  </si>
  <si>
    <t>Projektatski nadzor med izvedbo.</t>
  </si>
  <si>
    <t>SKUPAJ ZAKLJUČNA DELA</t>
  </si>
  <si>
    <t>VODOVOD APAČE - ČRNCI - ŽEPOVCI</t>
  </si>
  <si>
    <r>
      <rPr>
        <b/>
        <sz val="12"/>
        <rFont val="Arial"/>
        <family val="2"/>
        <charset val="238"/>
      </rPr>
      <t xml:space="preserve">VODOVOD APAČE - ČRNCI - ŽEPOVCI </t>
    </r>
    <r>
      <rPr>
        <sz val="12"/>
        <rFont val="Arial"/>
        <family val="2"/>
        <charset val="238"/>
      </rPr>
      <t>(vse vrednosti brez DDV)</t>
    </r>
  </si>
  <si>
    <t>Skupaj JASEK, 2,0 x 2,0 x 2,0 m, kom 11</t>
  </si>
  <si>
    <t>GRADBENA DELA   ZA CEVOVOD</t>
  </si>
  <si>
    <t>Demontaža prometnih znakov, reklamnih panojev in tabl za oznake krajev in križišč, vključno z rušenjem temeljev, strojnim nakladanjem na kamion, odvozom v trajno deponijo na razdaljo do 15 km in stroški deponije. Prometne znake in table se spravi na gradbiščno deponijo.</t>
  </si>
  <si>
    <t>Rušenje cestnih kamnitih robnikov, vse delo in material, 50% v začasno deponijo (vključen transport do 500 m) za kasnejšo uporabo, 50% nakladanje in transport na deponijo oddaljeno do 5.0 km, upoštevani stroški deponije.</t>
  </si>
  <si>
    <t>Rušenje asfaltnih površin ne glede na setavo - debeline do 10 cm, s transportom na deponijo, upoštevani tudi stroški deponije.</t>
  </si>
  <si>
    <t>Izdelava elaborata za zaporo cest v času gradnje cevovoda.</t>
  </si>
  <si>
    <t>Odkop humusa v debelini 20 cm</t>
  </si>
  <si>
    <t>Dobava in nasutje gramoznih krogel ob hidrantih za pravilno odtekanje vode iz hidranta po njihovem zapiranju,  cca. 1m3/kom.</t>
  </si>
  <si>
    <t>Nabava in izdelava voziščnih bankin debeline 40cm iz gramoznega materiala  0-32 mm, s strojnim komprimiranjem do zbitosti 95% po Proctorju in planiranjem s točnostjo +-1,0 cm, vključno s krovno fino plastjo gramoza debeline 20 cm.</t>
  </si>
  <si>
    <t xml:space="preserve">Posip bankin s peskom in uvaljanje s strojnim komprimiranjem do zbitosti 95% po Proctorju, planiranjem s točnostjo +-1,0cm, debeline 30cm. </t>
  </si>
  <si>
    <t>Dobava in polaganje betonskih robnikov - tip robnika enak kot obstoječi, komplet z izkopom, betonskim temeljenjem in fugiranjem, zasipom, 50% iz deponije, 50% novi robniki.</t>
  </si>
  <si>
    <t>Kompletna izvedba podvrtavanja pod jarkom z JE cevjo DN 400, ki ostane kasneje kot zaščitna cev, dolžina podvrtavanja je 6 m.</t>
  </si>
  <si>
    <t>Gradbena dela pri navezavi na obstoječi vodovod, vključno s pomožnimi deli za rezanje cevi. Upošt. je prekinitev dobave vode, zapora in praznitev cevovoda.</t>
  </si>
  <si>
    <t>Ponovna postavitev prometnih znakov in napisnih tabl, vključno z vsemi prenosi, izdelavo novih temeljev, zasipom in vsem delom.</t>
  </si>
  <si>
    <t>Razna nepredvidena dela - ocena 10 % (obračun po dejanskih stroških).</t>
  </si>
  <si>
    <t>JAŠEK 2,00 x 2,00 x 2,00 m, h=3,5 m - kos 11</t>
  </si>
  <si>
    <t>2.  Betonska in železobetonska dela</t>
  </si>
  <si>
    <t xml:space="preserve">3.  Tesarska dela  </t>
  </si>
  <si>
    <t>SKUPAJ 1 kos</t>
  </si>
  <si>
    <t>SKUPAJ JAŠKI - kos 11</t>
  </si>
  <si>
    <t>II. MONTAŽNA DELA</t>
  </si>
  <si>
    <t>DN 200 -  VRS spoj ali enakovredno</t>
  </si>
  <si>
    <t xml:space="preserve">FF DN 100x500 </t>
  </si>
  <si>
    <t xml:space="preserve">MDK DN 100 </t>
  </si>
  <si>
    <t>T DN200/100</t>
  </si>
  <si>
    <t>X DN 150</t>
  </si>
  <si>
    <t xml:space="preserve">vmesni kos DN 200 </t>
  </si>
  <si>
    <t>EV zasun DN 100 z kolesom,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</si>
  <si>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 xml:space="preserve">Medprirobnična loputa DN 200 z kolesom. Klin lopute zaščiten z EPDM elastomerno gumo. Vreteno lopute izdelano iz nerjavečega jekla. Tesnenje na vretenu izvedeno  s tesnilom iz NBR. Ustrezati mora standardu SIST EN 1074-2. </t>
  </si>
  <si>
    <t xml:space="preserve">Žabji poklopec DN100, ohišje poklopca in pokrov iz NL, bitumensko in dodatno protikorozijsko epoxi zaščiten. </t>
  </si>
  <si>
    <t>PEHD d 110</t>
  </si>
  <si>
    <t>Drsniki DN 400/200</t>
  </si>
  <si>
    <t>III.   ZAKLJUČNA DELA</t>
  </si>
  <si>
    <t>VODOVOD ČRNCI - SP. KONJIŠČE - ŽEPOVCI (MIHOVCI)</t>
  </si>
  <si>
    <r>
      <rPr>
        <b/>
        <sz val="12"/>
        <rFont val="Calibri"/>
        <family val="2"/>
        <charset val="238"/>
      </rPr>
      <t xml:space="preserve">VODOVOD ČRNCI - SP. KONJIŠČE - ŽEPOVCI (MIHOVCI) </t>
    </r>
    <r>
      <rPr>
        <sz val="12"/>
        <rFont val="Calibri"/>
        <family val="2"/>
        <charset val="238"/>
      </rPr>
      <t>(vse vrednosti brez DDV)</t>
    </r>
  </si>
  <si>
    <t>I. GRADBENA DELA   ZA CEVOVOD</t>
  </si>
  <si>
    <t>Zakoličba  obstoječih komunalnih vodov in zaščita teh vodov in nadzor nad izvedbo križanj.</t>
  </si>
  <si>
    <t>Strojni izkop zgornjega ustroja ceste širine 1.50 m, globine do 0.40 m, z nakladanjem na prevozno sredstvo in odvoz na trajno deponijo, vključno z razplaniranjem na deponiji in vsemi stroški deponije.</t>
  </si>
  <si>
    <t>Strojni izkop zgornjega ustroja makadamske ceste širine 1.50 m,  globine do 0.40 m, z nakladanjem na prevozno sredstvo in odvoz na trajno deponijo, vključno z razplaniranjem na deponiji in vsemi stroški deponije.</t>
  </si>
  <si>
    <t>Strojni izkop jarka s širino dna 0.70 m, globine do 2.0 m, naklon brežin, 75° izkop z nakladanjem na prevozno sredstvo ( upošteva se izkop do planuma  ureditve ) in odvoz na trajno deponijo, vključno z razplaniranjem na deponiji in vsemi stroški deponije.</t>
  </si>
  <si>
    <t>Ročni izkop jarka širine dna 0.70 m,  globine do 2.0 m, nagib brežin 75°, izkop, odmet na stran 1 m od roba jarka (upošteva se izkop do planuma ureditve).</t>
  </si>
  <si>
    <t>Dobava in strojni zasip jarka pod cesto za cevovod z izkopanim materialom zrnatosti 0-32, s strojnim komprimiranjem s težkimi komprimacijskimi sredstvi v plasteh po 30 cm do zbitosti, to je do 95% po Proctorju.</t>
  </si>
  <si>
    <t>Posip makadamskega vozišča s peskom in uvaljanje s strojnim komprimiranjem  do zbitosti do 95% po Proctorju, planiranjem s točnostjo +-1,0 cm, debeline 10 cm.</t>
  </si>
  <si>
    <t>Fino zaklinjanje tamponskega sloja s peskom debeline 2 cm pred asfaltiranjem oz. polaganjem tlakovcev.</t>
  </si>
  <si>
    <r>
      <rPr>
        <sz val="12"/>
        <rFont val="Arial CE"/>
        <family val="2"/>
        <charset val="238"/>
      </rPr>
      <t>Obbetoniranje drogov signalnih tablic za označevanje zasunov in hidrantov . Poraba betona do 0,25 m</t>
    </r>
    <r>
      <rPr>
        <vertAlign val="superscript"/>
        <sz val="12"/>
        <rFont val="Arial CE"/>
        <charset val="238"/>
      </rPr>
      <t>3</t>
    </r>
    <r>
      <rPr>
        <sz val="12"/>
        <rFont val="Arial CE"/>
        <family val="2"/>
        <charset val="238"/>
      </rPr>
      <t xml:space="preserve"> po komadu.</t>
    </r>
  </si>
  <si>
    <t>DN 100</t>
  </si>
  <si>
    <t>DN 100 - VRS spoj ali enakovredno</t>
  </si>
  <si>
    <t>F DN 100</t>
  </si>
  <si>
    <t>E DN 100 - VRS spoj ali enakovredno</t>
  </si>
  <si>
    <t>MMA DN 100/80 - VRS spoj ali enakovredno</t>
  </si>
  <si>
    <t>MMK DN 100/11st.  - VRS spoj ali enakovredno</t>
  </si>
  <si>
    <t>MMK DN 100/22st. - VRS spoj ali enakovredno</t>
  </si>
  <si>
    <t>T DN 100/80</t>
  </si>
  <si>
    <t>X DN 80</t>
  </si>
  <si>
    <t>vmesni kos DN 100</t>
  </si>
  <si>
    <t>EV zasun DN 100 z vgradno garnituro, tipa IMP art. 735 ali enakovreden. Klin zasuna zaščiten z EPDM elastomerno gumo. EPDM elastomer in epoxy barva morata biti živilsko neoporečna, odobrena s strani slovenske inštitucije (upoštevajoč KTW priporočla) v skladu s slovensko zakonodajo. Drsno tesnilni obroč vretena zasuna mora biti izdela iz poliamida zaradi odpornosti na kislo zemljo in boljših drsnih lastnosti. Izdelek mora v celoti ustrezati standardu SIST EN 1074-2. Pritrditev vgradne garniture na zasun brez dodatnih zatičev oz. vijakov na vretenu zasuna.</t>
  </si>
  <si>
    <t>Hidrant podzemni DN 80. Telo podzemnega hidranta mora biti iz duktilne litine GGG 400, z epoxy zaščito 200 mikronov. Hidrant mora biti opremljen z izpustno odprtino po kateri odteče stoječa voda iz hidranta. Ustrezati morajo standardu SIST EN 14339:2005.</t>
  </si>
  <si>
    <t>Dobava in montaža avtomatskega odzračevalnega ventila v PVC jašku z vsem potrebnim spojnim in tesnilnim materialom.</t>
  </si>
  <si>
    <t>Zračnik DN 80, izdelan iz NL z obojestransko epoxy zaščito minimalno 250 mikronov. Delovno območje 1 - 16 bar, tesnilna guma  iz EPDM elastomerne gume.</t>
  </si>
  <si>
    <t>Jašek MK 500</t>
  </si>
  <si>
    <t>EV zasun DN 80</t>
  </si>
  <si>
    <t>PC cev DN 80</t>
  </si>
  <si>
    <t>P - oklep DN 150</t>
  </si>
  <si>
    <t>VODOVOD ŽIBERCI - SP. KONJIŠČE (ODSEK 1)</t>
  </si>
  <si>
    <t>VODOVOD ŽIBERCI - SP. KONJIŠČE (ODSEK 1) (vse vrednosti brez DDV)</t>
  </si>
  <si>
    <t xml:space="preserve">Površinski izkop (z bagri) z nakladanjen na prvozno sredstvo ter transportom na gradbiščno deponijo. </t>
  </si>
  <si>
    <t>Strojni izkop zgornjega ustroja makadamske ceste širine do 1.50 m,  globine do 0.40 m, z nakladanjem na prevozno sredstvo in odvoz na trajno deponijo, vključno z razplaniranjem na deponiji in vsemi stroški deponije.</t>
  </si>
  <si>
    <t>Strojni izkop jarka s širino dna 0.70 m, globine do 2.0 m, naklon brežin, 75° izkop z odmetom na stran, 1.0 m od roba jarka.</t>
  </si>
  <si>
    <t xml:space="preserve">Dobava in strojni zasip jarka za cevovod z izkopanim materialom zrnavosti 0-32, s strojnim komprimiranjem s težkimi komprimacijskimi sredstvi v plasteh po 30 cm, do zbitosti, to je do 95% po Proctorju.                                                           </t>
  </si>
  <si>
    <t>Kompletna izvedba podvrtavanja pod jarkom z JE cevjo DN 300, ki ostane kasneje kot zaščitna cev, dolžina podvrtavanja je 8 m.</t>
  </si>
  <si>
    <t>Kompletna izvedba podvrtavanja pod jarkom z JE cevjo DN 300, ki ostane kasneje kot zaščitna cev, dolžina podvrtavanja je 6 m.</t>
  </si>
  <si>
    <t>MMA DN 150/100  - VRS spoj ali enakovredno</t>
  </si>
  <si>
    <t>MMA DN 100/80  - VRS spoj ali enakovredno</t>
  </si>
  <si>
    <t>MMK DN 100/22st.  - VRS spoj ali enakovredno</t>
  </si>
  <si>
    <t>MMK DN 100/33st.  - VRS spoj ali enakovredno</t>
  </si>
  <si>
    <t>MMK DN 100/45st.  - VRS spoj ali enakovredno</t>
  </si>
  <si>
    <t>T DN100/80</t>
  </si>
  <si>
    <r>
      <rPr>
        <sz val="12"/>
        <rFont val="Arial CE"/>
        <family val="2"/>
        <charset val="238"/>
      </rPr>
      <t>Vgradnja cevovoda NL DN 100, l=14m</t>
    </r>
    <r>
      <rPr>
        <vertAlign val="superscript"/>
        <sz val="12"/>
        <rFont val="Arial CE"/>
        <charset val="238"/>
      </rPr>
      <t>1</t>
    </r>
    <r>
      <rPr>
        <sz val="12"/>
        <rFont val="Arial CE"/>
        <family val="2"/>
        <charset val="238"/>
      </rPr>
      <t xml:space="preserve"> (6+8), v zaščitno cev JE DN 300 mm v kompletu z vso potrebno mehanizacijo, deli , tipskimi PE drsniki DN 300/100 in vodotesnimi zaključnimi manšetami DN 300/100-kos 1.</t>
    </r>
  </si>
  <si>
    <t>Zaščitna cev JE DN 300</t>
  </si>
  <si>
    <t>Drsniki DN 300/100</t>
  </si>
  <si>
    <t>manšete DN 300/100</t>
  </si>
  <si>
    <t>VODOVOD ŽIBERCI - SP. KONJIŠČE (ODSEK 2)</t>
  </si>
  <si>
    <t>VODOVOD ŽIBERCI - SP. KONJIŠČE (ODSEK 2) (vse vrednosti brez DDV)</t>
  </si>
  <si>
    <t>DN 100  - VRS spoj ali enakovredno</t>
  </si>
  <si>
    <t>MMA DN 150/100 - VRS spoj ali enakovredno</t>
  </si>
  <si>
    <t>MMK DN 100/11st. - VRS spoj ali enakovredno</t>
  </si>
  <si>
    <r>
      <rPr>
        <sz val="12"/>
        <rFont val="Arial CE"/>
        <family val="2"/>
        <charset val="238"/>
      </rPr>
      <t>Vgradnja cevovoda NL DN 100, l=2m</t>
    </r>
    <r>
      <rPr>
        <vertAlign val="superscript"/>
        <sz val="12"/>
        <rFont val="Arial CE"/>
        <charset val="238"/>
      </rPr>
      <t>1</t>
    </r>
    <r>
      <rPr>
        <sz val="12"/>
        <rFont val="Arial CE"/>
        <family val="2"/>
        <charset val="238"/>
      </rPr>
      <t>, v zaščitno cev JE DN 300 mm v kompletu z vso potrebno mehanizacijo, deli , tipskimi PE drsniki DN 300/100 in vodotesnimi zaključnimi manšetami DN 300/100-kos 1.</t>
    </r>
  </si>
  <si>
    <t>VODOVOD VRATJA VAS - TRATE</t>
  </si>
  <si>
    <t>VODOVOD VRATJA VAS - TRATE (vse vrednosti brez DDV)</t>
  </si>
  <si>
    <t>4.1 JAŠEK, 2,0 x 2,0 x 2,0 m, kom 1</t>
  </si>
  <si>
    <t>Strojni izkop zgornjega ustroja bankine širine 1.00 m, globine do 0.40 m, z nakladanjem na prevozno sredstvo in odvoz na trajno deponijo, vključno z razplaniranjem na deponiji in vsemi stroški deponije.</t>
  </si>
  <si>
    <t>Strojni izkop jarka s širino dna 0.75 m, globine do 2.0 m, naklon brežin, 75° izkop z nakladanjem na prevozno sredstvo ( upošteva se izkop do planuma  ureditve ) in odvoz na trajno deponijo, vključno z razplaniranjem na deponiji in vsemi stroški deponije.</t>
  </si>
  <si>
    <t>Ročni izkop jarka širine dna 0.75 m,  globine do 2.0 m, nagib brežin 75°, izkop, odmet na stran 1 m od roba jarka (upošteva se izkop do planuma ureditve).</t>
  </si>
  <si>
    <t>Kompletna izvedba podvrtavanja pod jarkom z JE cevjo DN 350, ki ostane kasneje kot zaščitna cev, dolžina podvrtavanja je 7 m.</t>
  </si>
  <si>
    <t>JAŠEK 2,00 x 2,00 x 2,00 m, h=3,5 m - kos 1</t>
  </si>
  <si>
    <t>SKUPAJ JAŠKI - kos 1</t>
  </si>
  <si>
    <t xml:space="preserve">II. MONTAŽNA DELA </t>
  </si>
  <si>
    <t>DN 150</t>
  </si>
  <si>
    <t>DN 150 - VRS spoj ali enakovredno</t>
  </si>
  <si>
    <t>F DN 150</t>
  </si>
  <si>
    <t>E DN 150 - VRS spoj ali enakovredno</t>
  </si>
  <si>
    <t>FF DN 150x1000</t>
  </si>
  <si>
    <t>FF DN 150x500</t>
  </si>
  <si>
    <t>MMA DN 150/80 - VRS spoj ali enakovredno</t>
  </si>
  <si>
    <t xml:space="preserve">MDK DN 150 </t>
  </si>
  <si>
    <t>MMK DN 150/45st. - VRS spoj ali enakovredno</t>
  </si>
  <si>
    <t>MMQ DN 150 - VRS spoj ali enakovredno</t>
  </si>
  <si>
    <t>T DN 150/100</t>
  </si>
  <si>
    <t>T DN 150/80</t>
  </si>
  <si>
    <t>vmesni kos DN 150</t>
  </si>
  <si>
    <t xml:space="preserve">Medprirobnična loputa DN 150 z kolesom. Klin lopute zaščiten z EPDM elastomerno gumo. Vreteno lopute izdelano iz nerjavečega jekla. Tesnenje na vretenu izvedeno  s tesnilom iz NBR. Ustrezati mora standardu SIST EN 1074-2. </t>
  </si>
  <si>
    <t>Zaščitna cev JE DN 350</t>
  </si>
  <si>
    <t>Drsniki DN 350/150</t>
  </si>
  <si>
    <t>manšete DN 350/150</t>
  </si>
  <si>
    <t>Vsa montažna in gradbena dela pri navezavi na obstoječi vodovod in na obstoječi vodohran, vključno s pomožnimi deli za rezanje cevi. Upošt. je prekinitev dobave vode, zapora in praznitev cevovoda.</t>
  </si>
  <si>
    <r>
      <rPr>
        <sz val="12"/>
        <rFont val="Arial CE"/>
        <charset val="238"/>
      </rPr>
      <t xml:space="preserve">Naprava odcepov in nastavkov za hišno vodovodno odjemno mesto, vključno z navezavo že obstoječih priključkov. V ceno je potrebno zajeti zakoličbo, rezanje asfalta v cestišču, izkop, dobavo in vgraditev cevi na pripravljeno podlago in zasip cevi. Izkop se izvede v povprečni dolžini 10,0 m v cestišču in zelenici. Cev se vgrajuje na posteljico iz frakcije (4-8) v debelini 10 cm. Dobava in polaganje cevi DN 30 12,5 bar  v povprečni dolžini 10,0 m ter priklop na glavno vodovodno omrežje. V cestišču in utrjenih površinah se dobavi in izvede zasip z gramoznim materialom in nabijanje v plasteh po 25 cm, zbitost 80 Mpa, v zelenici se kanalski rov zasipa z materialom od izkopa v plasteh po 25 cm. Nalaganje odvečnega izkopanega materiala na prevozno sredstvo in odvoz na trajno deponijo, vključno z razplaniranjem na deponiji in vsemi stroški deponije. Fino planiranje, humuziranje v zelenici in zatravitev. </t>
    </r>
    <r>
      <rPr>
        <sz val="12"/>
        <color rgb="FFFF0000"/>
        <rFont val="Arial CE"/>
        <family val="2"/>
        <charset val="238"/>
      </rPr>
      <t xml:space="preserve">                                         </t>
    </r>
    <r>
      <rPr>
        <sz val="12"/>
        <color rgb="FFFF0000"/>
        <rFont val="Arial"/>
        <family val="2"/>
        <charset val="238"/>
      </rPr>
      <t xml:space="preserve">Odcep mora vsebovati:                                Navrtalni oklep bajonetni ZAK sistem ali enakovredno
Vrtljivo koleno za ZAK sistem ali enakovredno
Spojna cev - PE RC cev Tip 2 po PAS 1075 standardu, ki mora biti priložen.
Vgradna garnitura z vijačenjem na zasun  
Cestna kapa  
Betonski kolač  
Podložna plošča UNI ali enakovredno  </t>
    </r>
  </si>
  <si>
    <r>
      <t xml:space="preserve">Nabava, dobava in vgradnja cevi PE 100 – RC (zaščitni sloj tip 2 </t>
    </r>
    <r>
      <rPr>
        <sz val="12"/>
        <color rgb="FFFF0000"/>
        <rFont val="Arial CE"/>
        <charset val="238"/>
      </rPr>
      <t>po standardu PAS 1075, ki mora biti priložen kot dokazilo</t>
    </r>
    <r>
      <rPr>
        <sz val="12"/>
        <rFont val="Arial CE"/>
        <family val="2"/>
        <charset val="238"/>
      </rPr>
      <t xml:space="preserve">), izdelanih po EN 12201 v skladu s standardom ISO 4427 in SIST ISO 4427. Spajanje z elektrofuzijskimi spojkami in vsem potrebnim spojnim materialom (kolena, končniki, prirobnice, ...), za nazivni tlak 16 bar, izdelano po DIN 16963. </t>
    </r>
  </si>
  <si>
    <r>
      <t xml:space="preserve">Nabava, dobava in vgradnja cevi PE 100 - RC (zaščitni sloj tip 2 </t>
    </r>
    <r>
      <rPr>
        <sz val="12"/>
        <color rgb="FFFF0000"/>
        <rFont val="Arial CE"/>
        <charset val="238"/>
      </rPr>
      <t>po standardu PAS 1075, ki mora biti priložen kot dokazilo</t>
    </r>
    <r>
      <rPr>
        <sz val="12"/>
        <rFont val="Arial CE"/>
        <family val="2"/>
        <charset val="238"/>
      </rPr>
      <t>), izdelanih po EN 12201 v skladu s standardom ISO 4427 in SIST ISO 4427. Spajanje z elektrofuzijskimi spojkami in vsem potrebnim spojnim materialom (kolena, končniki, prirobnice, ...), za nazivni tlak 16 bar, izdelano po DIN 16963.</t>
    </r>
  </si>
  <si>
    <r>
      <t>Vgradnja cevovoda NL DN 200, l=12m</t>
    </r>
    <r>
      <rPr>
        <vertAlign val="superscript"/>
        <sz val="12"/>
        <rFont val="Arial CE"/>
        <family val="2"/>
        <charset val="238"/>
      </rPr>
      <t>1</t>
    </r>
    <r>
      <rPr>
        <sz val="12"/>
        <rFont val="Arial CE"/>
        <family val="2"/>
        <charset val="238"/>
      </rPr>
      <t xml:space="preserve"> , v zaščitno cev JE DN 400 mm v kompletu z vso potrebno mehanizacijo, deli , tipskimi PE drsniki DN 400/200 in vodotesnimi zaključnimi manšetami DN 400/200, komplet 10 kos.</t>
    </r>
  </si>
  <si>
    <r>
      <t>VODOVOD SEGOVCI - APAČE - VH LEŠANE</t>
    </r>
    <r>
      <rPr>
        <sz val="10"/>
        <rFont val="Calibri"/>
        <family val="2"/>
        <charset val="238"/>
      </rPr>
      <t xml:space="preserve"> (LTŽ DN200, l = 4.455 m in PE100, d110, l = 30 m)</t>
    </r>
  </si>
  <si>
    <r>
      <t xml:space="preserve">VODOVOD APAČE - ČRNCI - ŽEPOVCI </t>
    </r>
    <r>
      <rPr>
        <sz val="10"/>
        <rFont val="Calibri"/>
        <family val="2"/>
        <charset val="238"/>
      </rPr>
      <t>(LTŽ DN200, l = 3.745 m in PE100, d110, l = 10 m)</t>
    </r>
  </si>
  <si>
    <r>
      <t>VODOVOD ŽIBERCI - SP. KONJIŠČE (odsek 1)</t>
    </r>
    <r>
      <rPr>
        <sz val="10"/>
        <rFont val="Calibri"/>
        <family val="2"/>
        <charset val="238"/>
      </rPr>
      <t xml:space="preserve"> (LTŽ DN100, l = 2.128 m in PE100, d110, l = 15 m)</t>
    </r>
  </si>
  <si>
    <r>
      <t>Dobava in vgrajevanje AB C25/30 v dno stene, krovno ploščo in vstopni jašek preseka 0,12 - 0,20 m</t>
    </r>
    <r>
      <rPr>
        <vertAlign val="superscript"/>
        <sz val="12"/>
        <rFont val="Arial CE"/>
        <charset val="238"/>
      </rPr>
      <t>3</t>
    </r>
    <r>
      <rPr>
        <sz val="12"/>
        <rFont val="Arial CE"/>
        <family val="2"/>
        <charset val="238"/>
      </rPr>
      <t>/m</t>
    </r>
    <r>
      <rPr>
        <vertAlign val="superscript"/>
        <sz val="12"/>
        <rFont val="Arial CE"/>
        <charset val="238"/>
      </rPr>
      <t>2</t>
    </r>
    <r>
      <rPr>
        <sz val="12"/>
        <rFont val="Arial CE"/>
        <family val="2"/>
        <charset val="238"/>
      </rPr>
      <t>/m</t>
    </r>
    <r>
      <rPr>
        <vertAlign val="superscript"/>
        <sz val="12"/>
        <rFont val="Arial CE"/>
        <charset val="238"/>
      </rPr>
      <t>1</t>
    </r>
    <r>
      <rPr>
        <sz val="12"/>
        <rFont val="Arial CE"/>
        <family val="2"/>
        <charset val="238"/>
      </rPr>
      <t xml:space="preserve"> z vsemi pomožnimi deli in jemanjem vzorcev.</t>
    </r>
  </si>
  <si>
    <r>
      <t xml:space="preserve">SKUPAJ I. + II. + III. </t>
    </r>
    <r>
      <rPr>
        <sz val="12"/>
        <rFont val="Calibri"/>
        <family val="2"/>
        <charset val="238"/>
      </rPr>
      <t>(brez DDV)</t>
    </r>
  </si>
  <si>
    <r>
      <t>Dobava in nasutje gramoznih krogel ob hidrantih za pravilno odtekanje vode iz hidranta po nihovem zapiranju ca 1m</t>
    </r>
    <r>
      <rPr>
        <vertAlign val="superscript"/>
        <sz val="12"/>
        <rFont val="Arial CE"/>
        <family val="2"/>
        <charset val="238"/>
      </rPr>
      <t>3</t>
    </r>
    <r>
      <rPr>
        <sz val="12"/>
        <rFont val="Arial CE"/>
        <family val="2"/>
        <charset val="238"/>
      </rPr>
      <t>/kom.</t>
    </r>
  </si>
  <si>
    <r>
      <rPr>
        <sz val="12"/>
        <rFont val="Arial CE"/>
        <charset val="238"/>
      </rPr>
      <t>Naprava odcepov in nastavkov za hišno vodovodno odjemno mesto, vključno z navezavo že obstoječih priključkov. V ceno je potrebno zajeti zakoličbo, rezanje asfalta v cestišču, izkop, dobavo in vgraditev cevi na pripravljeno podlago in zasip cevi. Izkop se izvede v povprečni dolžini 10,0 m v cestišču in zelenici. Cev se vgrajuje na posteljico iz frakcije (4-8) v debelini 10 cm. Dobava in polaganje cevi DN 30 12,5 bar  v povprečni dolžini 10,0 m ter priklop na glavno vodovodno omrežje. V cestišču in utrjenih površinah se dobavi in izvede zasip z gramoznim materialom in nabijanje v plasteh po 25 cm, zbitost 80 Mpa, v zelenici se kanalski rov zasipa z materialom od izkopa v plasteh po 25 cm. Nalaganje odvečnega izkopanega materiala na prevozno sredstvo in odvoz na trajno deponijo, vključno z razplaniranjem na deponiji in vsemi stroški deponije. Fino planiranje, humuziranje v zelenici in zatravitev.</t>
    </r>
    <r>
      <rPr>
        <sz val="12"/>
        <color rgb="FFFF0000"/>
        <rFont val="Arial CE"/>
        <family val="2"/>
        <charset val="238"/>
      </rPr>
      <t xml:space="preserve">                                             </t>
    </r>
    <r>
      <rPr>
        <sz val="12"/>
        <color rgb="FFFF0000"/>
        <rFont val="Arial"/>
        <family val="2"/>
        <charset val="238"/>
      </rPr>
      <t xml:space="preserve">Odcep mora vsebovati:                                Navrtalni oklep bajonetni ZAK sistem ali enakovredno
Vrtljivo koleno za ZAK sistem ali enakovredno
Spojna cev - PE RC cev Tip 2 po PAS 1075 standardu, ki mora biti priložen.
Vgradna garnitura z vijačenjem na zasun  
Cestna kapa  
Betonski kolač  
Podložna plošča UNI ali enakovredno  </t>
    </r>
  </si>
  <si>
    <r>
      <rPr>
        <sz val="12"/>
        <rFont val="Arial CE"/>
        <charset val="238"/>
      </rPr>
      <t xml:space="preserve">Naprava odcepov in nastavkov za hišno vodovodno odjemno mesto, vključno z navezavo že obstoječih priključkov. V ceno je potrebno zajeti zakoličbo, rezanje asfalta v cestišču, izkop, dobavo in vgraditev cevi na pripravljeno podlago in zasip cevi. Izkop se izvede v povprečni dolžini 10,0 m v cestišču in zelenici. Cev se vgrajuje na posteljico iz frakcije (4-8) v debelini 10 cm. Dobava in polaganje cevi DN 30 12,5 bar  v povprečni dolžini 10,0 m ter priklop na glavno vodovodno omrežje. V cestišču in utrjenih površinah se dobavi in izvede zasip z gramoznim materialom in nabijanje v plasteh po 25 cm, zbitost 80 Mpa, v zelenici se kanalski rov zasipa z materialom od izkopa v plasteh po 25 cm. Nalaganje odvečnega izkopanega materiala na prevozno sredstvo in odvoz na trajno deponijo, vključno z razplaniranjem na deponiji in vsemi stroški deponije. Fino planiranje, humuziranje v zelenici in zatravitev.      </t>
    </r>
    <r>
      <rPr>
        <sz val="12"/>
        <color rgb="FFFF0000"/>
        <rFont val="Arial CE"/>
        <family val="2"/>
        <charset val="238"/>
      </rPr>
      <t xml:space="preserve">                              </t>
    </r>
    <r>
      <rPr>
        <sz val="12"/>
        <color rgb="FFFF0000"/>
        <rFont val="Arial"/>
        <family val="2"/>
        <charset val="238"/>
      </rPr>
      <t xml:space="preserve">Odcep mora vsebovati:                                Navrtalni oklep bajonetni ZAK sistem ali enakovredno
Vrtljivo koleno za ZAK sistem ali enakovredno
Spojna cev - PE RC cev Tip 2 po PAS 1075 standardu, ki mora biti priložen.
Vgradna garnitura z vijačenjem na zasun  
Cestna kapa  
Betonski kolač  
Podložna plošča UNI ali enakovredno  </t>
    </r>
  </si>
  <si>
    <r>
      <rPr>
        <sz val="12"/>
        <rFont val="Arial CE"/>
        <charset val="238"/>
      </rPr>
      <t xml:space="preserve">Naprava odcepov in nastavkov za hišno vodovodno odjemno mesto, vključno z navezavo že obstoječih priključkov. V ceno je potrebno zajeti zakoličbo, rezanje asfalta v cestišču, izkop, dobavo in vgraditev cevi na pripravljeno podlago in zasip cevi. Izkop se izvede v povprečni dolžini 10,0 m v cestišču in zelenici. Cev se vgrajuje na posteljico iz frakcije (4-8) v debelini 10 cm. Dobava in polaganje cevi DN 50 12,5 bar  v povprečni dolžini 10,0 m ter priklop na glavno vodovodno omrežje. V cestišču in utrjenih površinah se dobavi in izvede zasip z gramoznim materialom in nabijanje v plasteh po 25 cm, zbitost 80 Mpa, v zelenici se kanalski rov zasipa z materialom od izkopa v plasteh po 25 cm. Nalaganje odvečnega izkopanega materiala na prevozno sredstvo in odvoz na trajno deponijo, vključno z razplaniranjem na deponiji in vsemi stroški deponije. Fino planiranje, humuziranje v zelenici in zatravitev.  </t>
    </r>
    <r>
      <rPr>
        <sz val="12"/>
        <color rgb="FFFF0000"/>
        <rFont val="Arial CE"/>
        <family val="2"/>
        <charset val="238"/>
      </rPr>
      <t xml:space="preserve">                                    </t>
    </r>
    <r>
      <rPr>
        <sz val="12"/>
        <color rgb="FFFF0000"/>
        <rFont val="Arial"/>
        <family val="2"/>
        <charset val="238"/>
      </rPr>
      <t xml:space="preserve">Odcep mora vsebovati:                                Navrtalni oklep bajonetni ZAK sistem
Vrtljivo koleno za ZAK sistem
Spojna cev-enako kot pri PE CEVI
Vgradna garnitura z vijačenjem na zasun  
Cestna kapa  
Betonski kolač  
Podložna plošča UNI  </t>
    </r>
  </si>
  <si>
    <r>
      <rPr>
        <sz val="12"/>
        <rFont val="Arial CE"/>
        <charset val="238"/>
      </rPr>
      <t xml:space="preserve">Naprava odcepov in nastavkov za hišno vodovodno odjemno mesto, vključno z navezavo že obstoječih priključkov. V ceno je potrebno zajeti zakoličbo, rezanje asfalta v cestišču, izkop, dobavo in vgraditev cevi na pripravljeno podlago in zasip cevi. Izkop se izvede v povprečni dolžini 10,0 m v cestišču in zelenici. Cev se vgrajuje na posteljico iz frakcije (4-8) v debelini 10 cm. Dobava in polaganje cevi DN 30 12,5 bar  v povprečni dolžini 10,0 m ter priklop na glavno vodovodno omrežje. V cestišču in utrjenih površinah se dobavi in izvede zasip z gramoznim materialom in nabijanje v plasteh po 25 cm, zbitost 80 Mpa, v zelenici se kanalski rov zasipa z materialom od izkopa v plasteh po 25 cm. Nalaganje odvečnega izkopanega materiala na prevozno sredstvo in odvoz na trajno deponijo, vključno z razplaniranjem na deponiji in vsemi stroški deponije. Fino planiranje, humuziranje v zelenici in zatravitev.          </t>
    </r>
    <r>
      <rPr>
        <sz val="12"/>
        <color rgb="FFFF0000"/>
        <rFont val="Arial CE"/>
        <family val="2"/>
        <charset val="238"/>
      </rPr>
      <t xml:space="preserve">                          </t>
    </r>
    <r>
      <rPr>
        <sz val="12"/>
        <color rgb="FFFF0000"/>
        <rFont val="Arial"/>
        <family val="2"/>
        <charset val="238"/>
      </rPr>
      <t xml:space="preserve">Odcep mora vsebovati:                                Navrtalni oklep bajonetni ZAK sistem ali enakovredno
Vrtljivo koleno za ZAK sistem ali enakovredno
Spojna cev - PE RC cev Tip 2 po PAS 1075 standardu, ki mora biti priložen.
Vgradna garnitura z vijačenjem na zasun  
Cestna kapa  
Betonski kolač  
Podložna plošča UNI ali enakovredno  </t>
    </r>
  </si>
  <si>
    <r>
      <t>Obbetoniranje drogov signalnih tablic za označevanje zasunov in hidrantov . Poraba betona do 0,25 m</t>
    </r>
    <r>
      <rPr>
        <vertAlign val="superscript"/>
        <sz val="12"/>
        <rFont val="Arial CE"/>
        <charset val="238"/>
      </rPr>
      <t>3</t>
    </r>
    <r>
      <rPr>
        <sz val="12"/>
        <rFont val="Arial CE"/>
        <family val="2"/>
        <charset val="238"/>
      </rPr>
      <t xml:space="preserve"> po komadu.</t>
    </r>
  </si>
  <si>
    <r>
      <t xml:space="preserve">Posip makadamskega vozišča s peskom in uvaljanje s strojnim komprimiranjem  do zbitosti do 95% po Proctorju, planiranjem s točnostjo +-1,0 cm, debeline </t>
    </r>
    <r>
      <rPr>
        <sz val="12"/>
        <rFont val="Arial CE"/>
        <charset val="238"/>
      </rPr>
      <t>30</t>
    </r>
    <r>
      <rPr>
        <sz val="12"/>
        <rFont val="Arial CE"/>
        <family val="2"/>
        <charset val="238"/>
      </rPr>
      <t xml:space="preserve"> cm.</t>
    </r>
  </si>
  <si>
    <r>
      <t xml:space="preserve">Kompletna izvedba podvrtavanja pod </t>
    </r>
    <r>
      <rPr>
        <sz val="12"/>
        <rFont val="Arial CE"/>
        <charset val="238"/>
      </rPr>
      <t xml:space="preserve">cesto </t>
    </r>
    <r>
      <rPr>
        <sz val="12"/>
        <rFont val="Arial CE"/>
        <family val="2"/>
        <charset val="238"/>
      </rPr>
      <t xml:space="preserve">z JE cevjo DN 350, ki ostane kasneje kot zaščitna cev, dolžina podvrtavanja je </t>
    </r>
    <r>
      <rPr>
        <sz val="12"/>
        <rFont val="Arial CE"/>
        <charset val="238"/>
      </rPr>
      <t>10</t>
    </r>
    <r>
      <rPr>
        <sz val="12"/>
        <rFont val="Arial CE"/>
        <family val="2"/>
        <charset val="238"/>
      </rPr>
      <t xml:space="preserve"> m.</t>
    </r>
  </si>
  <si>
    <r>
      <t>Vgradnja cevovoda NL DN 150, l=12m</t>
    </r>
    <r>
      <rPr>
        <vertAlign val="superscript"/>
        <sz val="12"/>
        <rFont val="Arial CE"/>
        <charset val="238"/>
      </rPr>
      <t>1</t>
    </r>
    <r>
      <rPr>
        <sz val="12"/>
        <rFont val="Arial CE"/>
        <family val="2"/>
        <charset val="238"/>
      </rPr>
      <t xml:space="preserve"> (5+7), v zaščitno cev JE DN 350 mm v kompletu z vso potrebno mehanizacijo, deli , tipskimi PE drsniki DN 350/150 in vodotesnimi zaključnimi manšetami DN 300/100</t>
    </r>
    <r>
      <rPr>
        <sz val="12"/>
        <rFont val="Arial CE"/>
        <charset val="238"/>
      </rPr>
      <t>, komplet 7 kos</t>
    </r>
    <r>
      <rPr>
        <sz val="12"/>
        <rFont val="Arial CE"/>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</si>
</sst>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m&quot;ont&quot;h\ d&quot;, &quot;yyyy"/>
    <numFmt numFmtId="165" formatCode="#,#00"/>
    <numFmt numFmtId="166" formatCode="#,"/>
    <numFmt numFmtId="167" formatCode="0.00;[Red]0.00"/>
    <numFmt numFmtId="168" formatCode="#,##0.00;[Red]#,##0.00"/>
    <numFmt numFmtId="169" formatCode="#,##0.00;0;;"/>
    <numFmt numFmtId="170" formatCode="#,##0.00\ _S_I_T;\-#,##0.00\ _S_I_T"/>
  </numFmts>
  <fonts count="41" x14ac:knownFonts="1">
    <font>
      <sz val="12"/>
      <name val="Courier New"/>
      <charset val="238"/>
    </font>
    <font>
      <sz val="1"/>
      <color rgb="FF000000"/>
      <name val="Courier New"/>
      <family val="3"/>
      <charset val="1"/>
    </font>
    <font>
      <b/>
      <sz val="1"/>
      <color rgb="FF000000"/>
      <name val="Courier New"/>
      <family val="3"/>
      <charset val="1"/>
    </font>
    <font>
      <sz val="11"/>
      <color rgb="FF000000"/>
      <name val="Calibri"/>
      <family val="2"/>
      <charset val="238"/>
    </font>
    <font>
      <sz val="12"/>
      <name val="Courier New"/>
      <family val="3"/>
      <charset val="1"/>
    </font>
    <font>
      <sz val="11"/>
      <name val="Arial CE"/>
      <charset val="238"/>
    </font>
    <font>
      <b/>
      <sz val="12"/>
      <name val="Courier New"/>
      <family val="3"/>
      <charset val="1"/>
    </font>
    <font>
      <sz val="12"/>
      <name val="Arial"/>
      <family val="2"/>
      <charset val="238"/>
    </font>
    <font>
      <sz val="10"/>
      <name val="Calibri"/>
      <family val="2"/>
      <charset val="238"/>
    </font>
    <font>
      <sz val="12"/>
      <name val="Calibri"/>
      <family val="2"/>
      <charset val="238"/>
    </font>
    <font>
      <b/>
      <sz val="12"/>
      <name val="Calibri"/>
      <family val="2"/>
      <charset val="238"/>
    </font>
    <font>
      <b/>
      <sz val="10"/>
      <name val="Calibri"/>
      <family val="2"/>
      <charset val="238"/>
    </font>
    <font>
      <b/>
      <sz val="11"/>
      <name val="Calibri"/>
      <family val="2"/>
      <charset val="238"/>
    </font>
    <font>
      <sz val="11"/>
      <name val="Calibri"/>
      <family val="2"/>
      <charset val="238"/>
    </font>
    <font>
      <sz val="10"/>
      <name val="Arial"/>
      <family val="2"/>
      <charset val="238"/>
    </font>
    <font>
      <sz val="12"/>
      <name val="Arial CE"/>
      <family val="2"/>
      <charset val="238"/>
    </font>
    <font>
      <b/>
      <sz val="12"/>
      <name val="Arial"/>
      <family val="2"/>
      <charset val="238"/>
    </font>
    <font>
      <b/>
      <sz val="14"/>
      <name val="Arial"/>
      <family val="2"/>
      <charset val="238"/>
    </font>
    <font>
      <sz val="12"/>
      <color rgb="FFFF0000"/>
      <name val="Arial"/>
      <family val="2"/>
      <charset val="238"/>
    </font>
    <font>
      <sz val="12"/>
      <color rgb="FF000000"/>
      <name val="Arial"/>
      <family val="2"/>
      <charset val="238"/>
    </font>
    <font>
      <b/>
      <sz val="14"/>
      <name val="Arial"/>
      <family val="2"/>
      <charset val="1"/>
    </font>
    <font>
      <b/>
      <sz val="12"/>
      <name val="Arial CE"/>
      <family val="2"/>
      <charset val="238"/>
    </font>
    <font>
      <b/>
      <sz val="10"/>
      <name val="Arial"/>
      <family val="2"/>
      <charset val="238"/>
    </font>
    <font>
      <b/>
      <sz val="12"/>
      <name val="Arial"/>
      <family val="2"/>
      <charset val="1"/>
    </font>
    <font>
      <sz val="12"/>
      <name val="Arial"/>
      <family val="2"/>
      <charset val="1"/>
    </font>
    <font>
      <sz val="14"/>
      <name val="Arial"/>
      <family val="2"/>
      <charset val="238"/>
    </font>
    <font>
      <sz val="12"/>
      <color rgb="FF000000"/>
      <name val="Arial CE"/>
      <family val="2"/>
      <charset val="238"/>
    </font>
    <font>
      <sz val="11"/>
      <name val="Arial CE"/>
      <family val="2"/>
      <charset val="238"/>
    </font>
    <font>
      <b/>
      <sz val="12"/>
      <name val="Arial CE"/>
      <charset val="238"/>
    </font>
    <font>
      <sz val="12"/>
      <color rgb="FFFF0000"/>
      <name val="Arial CE"/>
      <family val="2"/>
      <charset val="238"/>
    </font>
    <font>
      <b/>
      <sz val="14"/>
      <name val="Arial CE"/>
      <family val="2"/>
      <charset val="238"/>
    </font>
    <font>
      <sz val="14"/>
      <name val="Arial CE"/>
      <family val="2"/>
      <charset val="238"/>
    </font>
    <font>
      <vertAlign val="superscript"/>
      <sz val="12"/>
      <name val="Arial CE"/>
      <charset val="238"/>
    </font>
    <font>
      <b/>
      <sz val="16"/>
      <name val="Arial CE"/>
      <family val="2"/>
      <charset val="238"/>
    </font>
    <font>
      <sz val="12"/>
      <color rgb="FFFF0000"/>
      <name val="Arial CE"/>
      <charset val="238"/>
    </font>
    <font>
      <sz val="12"/>
      <color rgb="FFD9D9D9"/>
      <name val="Arial CE"/>
      <family val="2"/>
      <charset val="238"/>
    </font>
    <font>
      <b/>
      <sz val="14"/>
      <name val="Calibri"/>
      <family val="2"/>
      <charset val="238"/>
    </font>
    <font>
      <b/>
      <sz val="16"/>
      <name val="Arial"/>
      <family val="2"/>
      <charset val="1"/>
    </font>
    <font>
      <vertAlign val="superscript"/>
      <sz val="12"/>
      <name val="Arial CE"/>
      <family val="2"/>
      <charset val="238"/>
    </font>
    <font>
      <sz val="12"/>
      <name val="Arial CE"/>
      <charset val="238"/>
    </font>
    <font>
      <sz val="12"/>
      <name val="Courier New"/>
      <family val="3"/>
      <charset val="238"/>
    </font>
  </fonts>
  <fills count="5">
    <fill>
      <patternFill patternType="none"/>
    </fill>
    <fill>
      <patternFill patternType="gray125"/>
    </fill>
    <fill>
      <patternFill patternType="solid">
        <fgColor rgb="FFC6D9F1"/>
        <bgColor rgb="FFD9D9D9"/>
      </patternFill>
    </fill>
    <fill>
      <patternFill patternType="solid">
        <fgColor rgb="FFFDEADA"/>
        <bgColor rgb="FFFFFFFF"/>
      </patternFill>
    </fill>
    <fill>
      <patternFill patternType="solid">
        <fgColor rgb="FFFFFFFF"/>
        <bgColor rgb="FFFDEADA"/>
      </patternFill>
    </fill>
  </fills>
  <borders count="19">
    <border>
      <left/>
      <right/>
      <top/>
      <bottom/>
      <diagonal/>
    </border>
    <border>
      <left/>
      <right/>
      <top style="thin">
        <color auto="1"/>
      </top>
      <bottom style="double">
        <color auto="1"/>
      </bottom>
      <diagonal/>
    </border>
    <border>
      <left/>
      <right/>
      <top/>
      <bottom style="thin">
        <color auto="1"/>
      </bottom>
      <diagonal/>
    </border>
    <border>
      <left/>
      <right style="thin">
        <color auto="1"/>
      </right>
      <top/>
      <bottom/>
      <diagonal/>
    </border>
    <border>
      <left style="thin">
        <color auto="1"/>
      </left>
      <right style="thin">
        <color auto="1"/>
      </right>
      <top style="thin">
        <color auto="1"/>
      </top>
      <bottom style="double">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right style="thin">
        <color auto="1"/>
      </right>
      <top style="thin">
        <color auto="1"/>
      </top>
      <bottom/>
      <diagonal/>
    </border>
    <border>
      <left style="thin">
        <color auto="1"/>
      </left>
      <right style="thin">
        <color auto="1"/>
      </right>
      <top/>
      <bottom style="hair">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bottom style="double">
        <color auto="1"/>
      </bottom>
      <diagonal/>
    </border>
    <border>
      <left/>
      <right/>
      <top style="double">
        <color auto="1"/>
      </top>
      <bottom/>
      <diagonal/>
    </border>
  </borders>
  <cellStyleXfs count="9">
    <xf numFmtId="0" fontId="0" fillId="0" borderId="0"/>
    <xf numFmtId="164" fontId="1" fillId="0" borderId="0">
      <protection locked="0"/>
    </xf>
    <xf numFmtId="165" fontId="1" fillId="0" borderId="0">
      <protection locked="0"/>
    </xf>
    <xf numFmtId="166" fontId="2" fillId="0" borderId="0">
      <protection locked="0"/>
    </xf>
    <xf numFmtId="166" fontId="2" fillId="0" borderId="0">
      <protection locked="0"/>
    </xf>
    <xf numFmtId="0" fontId="3" fillId="0" borderId="0"/>
    <xf numFmtId="0" fontId="4" fillId="0" borderId="0"/>
    <xf numFmtId="0" fontId="5" fillId="0" borderId="0"/>
    <xf numFmtId="166" fontId="1" fillId="0" borderId="1">
      <protection locked="0"/>
    </xf>
  </cellStyleXfs>
  <cellXfs count="510">
    <xf numFmtId="0" fontId="0" fillId="0" borderId="0" xfId="0"/>
    <xf numFmtId="4" fontId="0" fillId="0" borderId="0" xfId="0" applyNumberFormat="1"/>
    <xf numFmtId="0" fontId="6" fillId="0" borderId="0" xfId="0" applyFont="1"/>
    <xf numFmtId="0" fontId="9" fillId="0" borderId="0" xfId="0" applyFont="1"/>
    <xf numFmtId="0" fontId="10" fillId="0" borderId="0" xfId="0" applyFont="1" applyAlignment="1">
      <alignment horizontal="center" vertical="center"/>
    </xf>
    <xf numFmtId="0" fontId="0" fillId="0" borderId="3" xfId="0" applyBorder="1"/>
    <xf numFmtId="0" fontId="9" fillId="0" borderId="0" xfId="0" applyFont="1" applyBorder="1"/>
    <xf numFmtId="49" fontId="11" fillId="3" borderId="8" xfId="0" applyNumberFormat="1" applyFont="1" applyFill="1" applyBorder="1" applyAlignment="1">
      <alignment horizontal="center" vertical="center"/>
    </xf>
    <xf numFmtId="0" fontId="6" fillId="0" borderId="3" xfId="0" applyFont="1" applyBorder="1"/>
    <xf numFmtId="0" fontId="11" fillId="0" borderId="6" xfId="0" applyFont="1" applyBorder="1" applyAlignment="1">
      <alignment horizontal="center"/>
    </xf>
    <xf numFmtId="0" fontId="10" fillId="0" borderId="0" xfId="0" applyFont="1" applyBorder="1"/>
    <xf numFmtId="0" fontId="12" fillId="0" borderId="0" xfId="0" applyFont="1" applyBorder="1" applyAlignment="1"/>
    <xf numFmtId="0" fontId="0" fillId="0" borderId="0" xfId="0" applyBorder="1"/>
    <xf numFmtId="0" fontId="10" fillId="0" borderId="6" xfId="0" applyFont="1" applyBorder="1"/>
    <xf numFmtId="0" fontId="10" fillId="0" borderId="8" xfId="0" applyFont="1" applyBorder="1"/>
    <xf numFmtId="0" fontId="8" fillId="0" borderId="0" xfId="0" applyFont="1"/>
    <xf numFmtId="4" fontId="8" fillId="0" borderId="0" xfId="0" applyNumberFormat="1" applyFont="1"/>
    <xf numFmtId="0" fontId="14" fillId="0" borderId="0" xfId="0" applyFont="1"/>
    <xf numFmtId="4" fontId="14" fillId="0" borderId="0" xfId="0" applyNumberFormat="1" applyFont="1"/>
    <xf numFmtId="0" fontId="15" fillId="0" borderId="0" xfId="0" applyFont="1"/>
    <xf numFmtId="1" fontId="15" fillId="0" borderId="0" xfId="0" applyNumberFormat="1" applyFont="1" applyAlignment="1">
      <alignment horizontal="justify"/>
    </xf>
    <xf numFmtId="4" fontId="15" fillId="0" borderId="0" xfId="0" applyNumberFormat="1" applyFont="1"/>
    <xf numFmtId="0" fontId="15" fillId="0" borderId="0" xfId="0" applyFont="1" applyAlignment="1">
      <alignment horizontal="justify"/>
    </xf>
    <xf numFmtId="1" fontId="15" fillId="0" borderId="0" xfId="0" applyNumberFormat="1" applyFont="1" applyBorder="1"/>
    <xf numFmtId="4" fontId="15" fillId="0" borderId="0" xfId="0" applyNumberFormat="1" applyFont="1" applyBorder="1" applyAlignment="1">
      <alignment horizontal="right"/>
    </xf>
    <xf numFmtId="0" fontId="15" fillId="0" borderId="0" xfId="0" applyFont="1" applyBorder="1"/>
    <xf numFmtId="0" fontId="15" fillId="0" borderId="0" xfId="0" applyFont="1" applyBorder="1" applyAlignment="1">
      <alignment horizontal="justify"/>
    </xf>
    <xf numFmtId="4" fontId="15" fillId="0" borderId="0" xfId="0" applyNumberFormat="1" applyFont="1" applyBorder="1"/>
    <xf numFmtId="0" fontId="7" fillId="0" borderId="0" xfId="0" applyFont="1"/>
    <xf numFmtId="0" fontId="17" fillId="0" borderId="0" xfId="0" applyFont="1" applyBorder="1" applyAlignment="1">
      <alignment horizontal="left"/>
    </xf>
    <xf numFmtId="0" fontId="16" fillId="0" borderId="0" xfId="0" applyFont="1" applyAlignment="1">
      <alignment horizontal="right"/>
    </xf>
    <xf numFmtId="0" fontId="16" fillId="0" borderId="0" xfId="0" applyFont="1" applyBorder="1" applyAlignment="1">
      <alignment horizontal="right"/>
    </xf>
    <xf numFmtId="0" fontId="16" fillId="0" borderId="0" xfId="0" applyFont="1" applyAlignment="1">
      <alignment horizontal="left"/>
    </xf>
    <xf numFmtId="0" fontId="7" fillId="0" borderId="0" xfId="0" applyFont="1" applyAlignment="1">
      <alignment horizontal="justify"/>
    </xf>
    <xf numFmtId="0" fontId="7" fillId="0" borderId="0" xfId="0" applyFont="1" applyAlignment="1"/>
    <xf numFmtId="4" fontId="7" fillId="0" borderId="0" xfId="0" applyNumberFormat="1" applyFont="1" applyBorder="1" applyAlignment="1">
      <alignment horizontal="right"/>
    </xf>
    <xf numFmtId="0" fontId="7" fillId="0" borderId="0" xfId="0" applyFont="1" applyAlignment="1">
      <alignment horizontal="justify" vertical="center" wrapText="1"/>
    </xf>
    <xf numFmtId="4" fontId="7" fillId="0" borderId="0" xfId="0" applyNumberFormat="1" applyFont="1" applyBorder="1" applyAlignment="1">
      <alignment horizontal="right" vertical="center"/>
    </xf>
    <xf numFmtId="0" fontId="16" fillId="0" borderId="0" xfId="0" applyFont="1" applyBorder="1" applyAlignment="1">
      <alignment horizontal="left"/>
    </xf>
    <xf numFmtId="4" fontId="16" fillId="0" borderId="0" xfId="0" applyNumberFormat="1" applyFont="1" applyBorder="1" applyAlignment="1">
      <alignment horizontal="right"/>
    </xf>
    <xf numFmtId="0" fontId="19" fillId="0" borderId="0" xfId="0" applyFont="1" applyBorder="1" applyAlignment="1" applyProtection="1">
      <alignment horizontal="justify"/>
    </xf>
    <xf numFmtId="0" fontId="7" fillId="0" borderId="0" xfId="0" applyFont="1" applyAlignment="1" applyProtection="1">
      <alignment horizontal="justify"/>
    </xf>
    <xf numFmtId="0" fontId="7" fillId="0" borderId="0" xfId="0" applyFont="1" applyBorder="1" applyAlignment="1" applyProtection="1">
      <alignment horizontal="justify"/>
    </xf>
    <xf numFmtId="0" fontId="7" fillId="0" borderId="0" xfId="0" applyFont="1" applyBorder="1" applyAlignment="1">
      <alignment horizontal="justify"/>
    </xf>
    <xf numFmtId="0" fontId="16" fillId="0" borderId="0" xfId="0" applyFont="1" applyBorder="1" applyAlignment="1">
      <alignment horizontal="justify"/>
    </xf>
    <xf numFmtId="0" fontId="16" fillId="0" borderId="2" xfId="0" applyFont="1" applyBorder="1" applyAlignment="1">
      <alignment horizontal="right"/>
    </xf>
    <xf numFmtId="0" fontId="16" fillId="0" borderId="2" xfId="0" applyFont="1" applyBorder="1" applyAlignment="1">
      <alignment horizontal="justify"/>
    </xf>
    <xf numFmtId="0" fontId="7" fillId="0" borderId="2" xfId="0" applyFont="1" applyBorder="1" applyAlignment="1"/>
    <xf numFmtId="4" fontId="16" fillId="0" borderId="2" xfId="0" applyNumberFormat="1" applyFont="1" applyBorder="1" applyAlignment="1">
      <alignment horizontal="right"/>
    </xf>
    <xf numFmtId="0" fontId="16" fillId="0" borderId="0" xfId="0" applyFont="1" applyAlignment="1">
      <alignment horizontal="justify"/>
    </xf>
    <xf numFmtId="0" fontId="9" fillId="0" borderId="0" xfId="0" applyFont="1" applyAlignment="1">
      <alignment horizontal="justify"/>
    </xf>
    <xf numFmtId="4" fontId="9" fillId="0" borderId="0" xfId="0" applyNumberFormat="1" applyFont="1"/>
    <xf numFmtId="1" fontId="9" fillId="0" borderId="0" xfId="0" applyNumberFormat="1" applyFont="1" applyBorder="1"/>
    <xf numFmtId="4" fontId="9" fillId="0" borderId="0" xfId="0" applyNumberFormat="1" applyFont="1" applyBorder="1" applyAlignment="1">
      <alignment horizontal="right"/>
    </xf>
    <xf numFmtId="0" fontId="9" fillId="0" borderId="0" xfId="0" applyFont="1" applyAlignment="1"/>
    <xf numFmtId="0" fontId="20" fillId="0" borderId="0" xfId="0" applyFont="1" applyAlignment="1">
      <alignment horizontal="right"/>
    </xf>
    <xf numFmtId="0" fontId="15" fillId="0" borderId="0" xfId="0" applyFont="1"/>
    <xf numFmtId="0" fontId="22" fillId="0" borderId="15" xfId="0" applyFont="1" applyBorder="1" applyAlignment="1">
      <alignment horizontal="center"/>
    </xf>
    <xf numFmtId="0" fontId="22" fillId="0" borderId="8" xfId="0" applyFont="1" applyBorder="1" applyAlignment="1">
      <alignment horizontal="justify"/>
    </xf>
    <xf numFmtId="4" fontId="22" fillId="0" borderId="16" xfId="0" applyNumberFormat="1" applyFont="1" applyBorder="1" applyAlignment="1">
      <alignment horizontal="center"/>
    </xf>
    <xf numFmtId="4" fontId="22" fillId="0" borderId="8" xfId="0" applyNumberFormat="1" applyFont="1" applyBorder="1" applyAlignment="1">
      <alignment horizontal="center"/>
    </xf>
    <xf numFmtId="0" fontId="7" fillId="0" borderId="0" xfId="0" applyFont="1" applyAlignment="1">
      <alignment horizontal="center" vertical="top"/>
    </xf>
    <xf numFmtId="0" fontId="7" fillId="0" borderId="0" xfId="0" applyFont="1" applyAlignment="1">
      <alignment horizontal="justify" vertical="top" wrapText="1"/>
    </xf>
    <xf numFmtId="4" fontId="7" fillId="0" borderId="0" xfId="0" applyNumberFormat="1" applyFont="1"/>
    <xf numFmtId="4" fontId="7" fillId="0" borderId="0" xfId="0" applyNumberFormat="1" applyFont="1" applyBorder="1"/>
    <xf numFmtId="0" fontId="7" fillId="0" borderId="0" xfId="0" applyFont="1" applyAlignment="1">
      <alignment horizontal="left"/>
    </xf>
    <xf numFmtId="0" fontId="7" fillId="0" borderId="0" xfId="0" applyFont="1" applyAlignment="1">
      <alignment horizontal="justify"/>
    </xf>
    <xf numFmtId="4" fontId="7" fillId="0" borderId="0" xfId="0" applyNumberFormat="1" applyFont="1" applyBorder="1" applyAlignment="1" applyProtection="1">
      <alignment horizontal="right"/>
    </xf>
    <xf numFmtId="1" fontId="7" fillId="0" borderId="0" xfId="0" applyNumberFormat="1" applyFont="1" applyAlignment="1" applyProtection="1">
      <alignment horizontal="justify"/>
    </xf>
    <xf numFmtId="1" fontId="7" fillId="0" borderId="0" xfId="0" applyNumberFormat="1" applyFont="1" applyBorder="1" applyAlignment="1" applyProtection="1">
      <alignment horizontal="justify"/>
    </xf>
    <xf numFmtId="0" fontId="7" fillId="0" borderId="0" xfId="0" applyFont="1" applyAlignment="1">
      <alignment horizontal="justify" wrapText="1"/>
    </xf>
    <xf numFmtId="1" fontId="7" fillId="0" borderId="0" xfId="0" applyNumberFormat="1" applyFont="1" applyBorder="1" applyAlignment="1" applyProtection="1">
      <alignment horizontal="justify"/>
    </xf>
    <xf numFmtId="4" fontId="7" fillId="0" borderId="0" xfId="0" applyNumberFormat="1" applyFont="1" applyAlignment="1">
      <alignment horizontal="right"/>
    </xf>
    <xf numFmtId="0" fontId="7" fillId="0" borderId="0" xfId="0" applyFont="1"/>
    <xf numFmtId="4" fontId="7" fillId="0" borderId="0" xfId="0" applyNumberFormat="1" applyFont="1"/>
    <xf numFmtId="0" fontId="23" fillId="0" borderId="0" xfId="0" applyFont="1"/>
    <xf numFmtId="1" fontId="16" fillId="0" borderId="0" xfId="0" applyNumberFormat="1" applyFont="1" applyAlignment="1">
      <alignment horizontal="justify"/>
    </xf>
    <xf numFmtId="4" fontId="16" fillId="0" borderId="0" xfId="0" applyNumberFormat="1" applyFont="1" applyAlignment="1">
      <alignment horizontal="right"/>
    </xf>
    <xf numFmtId="0" fontId="16" fillId="0" borderId="0" xfId="0" applyFont="1"/>
    <xf numFmtId="4" fontId="16" fillId="0" borderId="0" xfId="0" applyNumberFormat="1" applyFont="1"/>
    <xf numFmtId="1" fontId="7" fillId="0" borderId="0" xfId="0" applyNumberFormat="1" applyFont="1" applyAlignment="1">
      <alignment horizontal="justify"/>
    </xf>
    <xf numFmtId="0" fontId="7" fillId="0" borderId="0" xfId="0" applyFont="1" applyBorder="1"/>
    <xf numFmtId="0" fontId="15" fillId="0" borderId="0" xfId="0" applyFont="1" applyProtection="1">
      <protection locked="0"/>
    </xf>
    <xf numFmtId="1" fontId="7" fillId="0" borderId="0" xfId="0" applyNumberFormat="1" applyFont="1" applyBorder="1" applyAlignment="1">
      <alignment horizontal="center" vertical="top"/>
    </xf>
    <xf numFmtId="0" fontId="7" fillId="0" borderId="2" xfId="0" applyFont="1" applyBorder="1"/>
    <xf numFmtId="4" fontId="7" fillId="0" borderId="2" xfId="0" applyNumberFormat="1" applyFont="1" applyBorder="1" applyAlignment="1" applyProtection="1">
      <alignment vertical="top"/>
    </xf>
    <xf numFmtId="4" fontId="24" fillId="0" borderId="0" xfId="0" applyNumberFormat="1" applyFont="1" applyBorder="1" applyAlignment="1" applyProtection="1">
      <alignment vertical="top"/>
    </xf>
    <xf numFmtId="4" fontId="15" fillId="0" borderId="5" xfId="0" applyNumberFormat="1" applyFont="1" applyBorder="1"/>
    <xf numFmtId="4" fontId="15" fillId="0" borderId="5" xfId="0" applyNumberFormat="1" applyFont="1" applyBorder="1" applyAlignment="1">
      <alignment horizontal="right"/>
    </xf>
    <xf numFmtId="0" fontId="21" fillId="0" borderId="17" xfId="0" applyFont="1" applyBorder="1"/>
    <xf numFmtId="0" fontId="16" fillId="0" borderId="17" xfId="0" applyFont="1" applyBorder="1" applyAlignment="1">
      <alignment horizontal="left"/>
    </xf>
    <xf numFmtId="4" fontId="16" fillId="0" borderId="17" xfId="0" applyNumberFormat="1" applyFont="1" applyBorder="1" applyAlignment="1">
      <alignment horizontal="right"/>
    </xf>
    <xf numFmtId="1" fontId="15" fillId="0" borderId="0" xfId="0" applyNumberFormat="1" applyFont="1" applyAlignment="1" applyProtection="1">
      <alignment horizontal="justify"/>
    </xf>
    <xf numFmtId="4" fontId="7" fillId="0" borderId="0" xfId="0" applyNumberFormat="1" applyFont="1" applyBorder="1"/>
    <xf numFmtId="0" fontId="21" fillId="0" borderId="0" xfId="0" applyFont="1"/>
    <xf numFmtId="0" fontId="7" fillId="0" borderId="0" xfId="0" applyFont="1" applyAlignment="1">
      <alignment horizontal="center" vertical="top" wrapText="1"/>
    </xf>
    <xf numFmtId="0" fontId="7" fillId="0" borderId="0" xfId="0" applyFont="1" applyAlignment="1">
      <alignment horizontal="left"/>
    </xf>
    <xf numFmtId="1" fontId="7" fillId="0" borderId="0" xfId="0" applyNumberFormat="1" applyFont="1" applyAlignment="1" applyProtection="1">
      <alignment horizontal="justify"/>
    </xf>
    <xf numFmtId="0" fontId="7" fillId="0" borderId="0" xfId="0" applyFont="1" applyAlignment="1">
      <alignment horizontal="center" vertical="top"/>
    </xf>
    <xf numFmtId="0" fontId="7" fillId="0" borderId="0" xfId="0" applyFont="1" applyAlignment="1">
      <alignment horizontal="justify" vertical="top" wrapText="1"/>
    </xf>
    <xf numFmtId="4" fontId="7" fillId="0" borderId="0" xfId="0" applyNumberFormat="1" applyFont="1" applyBorder="1" applyAlignment="1">
      <alignment horizontal="right"/>
    </xf>
    <xf numFmtId="0" fontId="7" fillId="0" borderId="0" xfId="0" applyFont="1" applyBorder="1" applyAlignment="1">
      <alignment horizontal="left"/>
    </xf>
    <xf numFmtId="0" fontId="7" fillId="0" borderId="0" xfId="0" applyFont="1" applyBorder="1" applyAlignment="1">
      <alignment horizontal="justify"/>
    </xf>
    <xf numFmtId="0" fontId="18" fillId="0" borderId="0" xfId="0" applyFont="1"/>
    <xf numFmtId="0" fontId="7" fillId="0" borderId="0" xfId="0" applyFont="1" applyBorder="1" applyAlignment="1">
      <alignment horizontal="justify" wrapText="1"/>
    </xf>
    <xf numFmtId="0" fontId="7" fillId="0" borderId="2" xfId="0" applyFont="1" applyBorder="1" applyAlignment="1">
      <alignment horizontal="left"/>
    </xf>
    <xf numFmtId="0" fontId="16" fillId="0" borderId="17" xfId="0" applyFont="1" applyBorder="1"/>
    <xf numFmtId="1" fontId="25" fillId="0" borderId="0" xfId="0" applyNumberFormat="1" applyFont="1" applyBorder="1" applyAlignment="1">
      <alignment horizontal="justify"/>
    </xf>
    <xf numFmtId="167" fontId="7" fillId="0" borderId="0" xfId="0" applyNumberFormat="1" applyFont="1" applyBorder="1"/>
    <xf numFmtId="0" fontId="7" fillId="0" borderId="2" xfId="0" applyFont="1" applyBorder="1" applyAlignment="1">
      <alignment horizontal="justify"/>
    </xf>
    <xf numFmtId="4" fontId="7" fillId="0" borderId="2" xfId="0" applyNumberFormat="1" applyFont="1" applyBorder="1" applyAlignment="1">
      <alignment horizontal="right"/>
    </xf>
    <xf numFmtId="4" fontId="7" fillId="0" borderId="2" xfId="0" applyNumberFormat="1" applyFont="1" applyBorder="1"/>
    <xf numFmtId="4" fontId="16" fillId="0" borderId="0" xfId="0" applyNumberFormat="1" applyFont="1" applyBorder="1" applyProtection="1"/>
    <xf numFmtId="4" fontId="16" fillId="0" borderId="0" xfId="0" applyNumberFormat="1" applyFont="1" applyBorder="1" applyAlignment="1">
      <alignment horizontal="right"/>
    </xf>
    <xf numFmtId="0" fontId="15" fillId="0" borderId="0" xfId="0" applyFont="1" applyAlignment="1">
      <alignment horizontal="left"/>
    </xf>
    <xf numFmtId="0" fontId="15" fillId="0" borderId="0" xfId="0" applyFont="1" applyBorder="1" applyAlignment="1" applyProtection="1">
      <alignment horizontal="justify"/>
    </xf>
    <xf numFmtId="4" fontId="15" fillId="0" borderId="0" xfId="0" applyNumberFormat="1" applyFont="1" applyBorder="1" applyProtection="1"/>
    <xf numFmtId="4" fontId="25" fillId="0" borderId="0" xfId="0" applyNumberFormat="1" applyFont="1"/>
    <xf numFmtId="4" fontId="7" fillId="0" borderId="0" xfId="0" applyNumberFormat="1" applyFont="1" applyBorder="1" applyAlignment="1" applyProtection="1">
      <alignment horizontal="right" vertical="top"/>
    </xf>
    <xf numFmtId="4" fontId="7" fillId="0" borderId="0" xfId="0" applyNumberFormat="1" applyFont="1" applyBorder="1" applyAlignment="1" applyProtection="1">
      <alignment vertical="top"/>
    </xf>
    <xf numFmtId="0" fontId="7" fillId="0" borderId="0" xfId="7" applyFont="1" applyAlignment="1">
      <alignment horizontal="justify" vertical="top" wrapText="1"/>
    </xf>
    <xf numFmtId="4" fontId="7" fillId="0" borderId="0" xfId="7" applyNumberFormat="1" applyFont="1"/>
    <xf numFmtId="167" fontId="7" fillId="0" borderId="0" xfId="7" applyNumberFormat="1" applyFont="1"/>
    <xf numFmtId="4" fontId="7" fillId="0" borderId="0" xfId="7" applyNumberFormat="1" applyFont="1" applyAlignment="1">
      <alignment horizontal="right"/>
    </xf>
    <xf numFmtId="0" fontId="7" fillId="0" borderId="0" xfId="7" applyFont="1" applyAlignment="1">
      <alignment horizontal="left"/>
    </xf>
    <xf numFmtId="0" fontId="7" fillId="0" borderId="0" xfId="7" applyFont="1" applyBorder="1" applyAlignment="1">
      <alignment horizontal="justify"/>
    </xf>
    <xf numFmtId="4" fontId="7" fillId="0" borderId="0" xfId="7" applyNumberFormat="1" applyFont="1" applyBorder="1" applyAlignment="1">
      <alignment horizontal="right"/>
    </xf>
    <xf numFmtId="167" fontId="7" fillId="0" borderId="0" xfId="7" applyNumberFormat="1" applyFont="1" applyBorder="1"/>
    <xf numFmtId="0" fontId="7" fillId="0" borderId="0" xfId="7" applyFont="1" applyBorder="1" applyAlignment="1">
      <alignment horizontal="justify" vertical="top" wrapText="1"/>
    </xf>
    <xf numFmtId="4" fontId="7" fillId="0" borderId="0" xfId="7" applyNumberFormat="1" applyFont="1" applyBorder="1"/>
    <xf numFmtId="0" fontId="7" fillId="0" borderId="0" xfId="0" applyFont="1" applyBorder="1" applyAlignment="1">
      <alignment horizontal="justify" vertical="top" wrapText="1"/>
    </xf>
    <xf numFmtId="0" fontId="7" fillId="0" borderId="0" xfId="0" applyFont="1" applyBorder="1" applyAlignment="1">
      <alignment horizontal="left"/>
    </xf>
    <xf numFmtId="4" fontId="7" fillId="0" borderId="2" xfId="0" applyNumberFormat="1" applyFont="1" applyBorder="1" applyAlignment="1">
      <alignment horizontal="right" vertical="center"/>
    </xf>
    <xf numFmtId="0" fontId="16" fillId="0" borderId="5" xfId="0" applyFont="1" applyBorder="1"/>
    <xf numFmtId="0" fontId="16" fillId="0" borderId="17" xfId="0" applyFont="1" applyBorder="1" applyAlignment="1">
      <alignment horizontal="justify"/>
    </xf>
    <xf numFmtId="4" fontId="7" fillId="0" borderId="17" xfId="0" applyNumberFormat="1" applyFont="1" applyBorder="1"/>
    <xf numFmtId="0" fontId="7" fillId="0" borderId="18" xfId="0" applyFont="1" applyBorder="1" applyAlignment="1">
      <alignment horizontal="left"/>
    </xf>
    <xf numFmtId="0" fontId="16" fillId="0" borderId="0" xfId="0" applyFont="1" applyBorder="1" applyAlignment="1">
      <alignment horizontal="left"/>
    </xf>
    <xf numFmtId="0" fontId="21" fillId="0" borderId="0" xfId="0" applyFont="1" applyAlignment="1">
      <alignment horizontal="right"/>
    </xf>
    <xf numFmtId="4" fontId="23" fillId="0" borderId="0" xfId="0" applyNumberFormat="1" applyFont="1" applyBorder="1"/>
    <xf numFmtId="4" fontId="23" fillId="0" borderId="0" xfId="0" applyNumberFormat="1" applyFont="1" applyBorder="1" applyAlignment="1">
      <alignment horizontal="right"/>
    </xf>
    <xf numFmtId="0" fontId="21" fillId="0" borderId="0" xfId="0" applyFont="1" applyAlignment="1">
      <alignment horizontal="justify"/>
    </xf>
    <xf numFmtId="1" fontId="16" fillId="0" borderId="0" xfId="0" applyNumberFormat="1" applyFont="1" applyAlignment="1">
      <alignment horizontal="right"/>
    </xf>
    <xf numFmtId="4" fontId="7" fillId="0" borderId="0" xfId="0" applyNumberFormat="1" applyFont="1" applyProtection="1"/>
    <xf numFmtId="0" fontId="7" fillId="0" borderId="5" xfId="0" applyFont="1" applyBorder="1" applyAlignment="1">
      <alignment horizontal="left"/>
    </xf>
    <xf numFmtId="4" fontId="7" fillId="0" borderId="5" xfId="0" applyNumberFormat="1" applyFont="1" applyBorder="1" applyAlignment="1">
      <alignment horizontal="right"/>
    </xf>
    <xf numFmtId="4" fontId="16" fillId="0" borderId="17" xfId="0" applyNumberFormat="1" applyFont="1" applyBorder="1"/>
    <xf numFmtId="0" fontId="16" fillId="0" borderId="0" xfId="0" applyFont="1" applyBorder="1" applyAlignment="1">
      <alignment horizontal="justify"/>
    </xf>
    <xf numFmtId="4" fontId="16" fillId="0" borderId="0" xfId="0" applyNumberFormat="1" applyFont="1" applyBorder="1"/>
    <xf numFmtId="4" fontId="7" fillId="0" borderId="0" xfId="0" applyNumberFormat="1" applyFont="1" applyBorder="1" applyAlignment="1">
      <alignment horizontal="center"/>
    </xf>
    <xf numFmtId="4" fontId="7" fillId="0" borderId="0" xfId="0" applyNumberFormat="1" applyFont="1" applyBorder="1" applyProtection="1"/>
    <xf numFmtId="1" fontId="21" fillId="0" borderId="0" xfId="0" applyNumberFormat="1" applyFont="1" applyAlignment="1">
      <alignment horizontal="right"/>
    </xf>
    <xf numFmtId="4" fontId="21" fillId="0" borderId="0" xfId="0" applyNumberFormat="1" applyFont="1"/>
    <xf numFmtId="4" fontId="21" fillId="0" borderId="0" xfId="0" applyNumberFormat="1" applyFont="1" applyBorder="1" applyAlignment="1">
      <alignment horizontal="right"/>
    </xf>
    <xf numFmtId="0" fontId="15" fillId="0" borderId="0" xfId="0" applyFont="1" applyAlignment="1">
      <alignment horizontal="center" vertical="top"/>
    </xf>
    <xf numFmtId="0" fontId="15" fillId="0" borderId="0" xfId="0" applyFont="1" applyAlignment="1">
      <alignment horizontal="justify" vertical="top" wrapText="1"/>
    </xf>
    <xf numFmtId="1" fontId="15" fillId="0" borderId="0" xfId="0" applyNumberFormat="1" applyFont="1" applyBorder="1" applyAlignment="1">
      <alignment horizontal="justify"/>
    </xf>
    <xf numFmtId="1" fontId="15" fillId="0" borderId="0" xfId="0" applyNumberFormat="1" applyFont="1" applyBorder="1" applyAlignment="1" applyProtection="1">
      <alignment horizontal="justify"/>
    </xf>
    <xf numFmtId="4" fontId="24" fillId="0" borderId="0" xfId="0" applyNumberFormat="1" applyFont="1" applyBorder="1" applyAlignment="1" applyProtection="1">
      <alignment horizontal="right"/>
    </xf>
    <xf numFmtId="0" fontId="15" fillId="0" borderId="2" xfId="0" applyFont="1" applyBorder="1" applyAlignment="1">
      <alignment horizontal="left"/>
    </xf>
    <xf numFmtId="0" fontId="15" fillId="0" borderId="2" xfId="0" applyFont="1" applyBorder="1" applyAlignment="1">
      <alignment horizontal="justify"/>
    </xf>
    <xf numFmtId="4" fontId="24" fillId="0" borderId="2" xfId="0" applyNumberFormat="1" applyFont="1" applyBorder="1" applyAlignment="1" applyProtection="1">
      <alignment horizontal="right"/>
    </xf>
    <xf numFmtId="4" fontId="15" fillId="0" borderId="2" xfId="0" applyNumberFormat="1" applyFont="1" applyBorder="1"/>
    <xf numFmtId="4" fontId="15" fillId="0" borderId="2" xfId="0" applyNumberFormat="1" applyFont="1" applyBorder="1" applyAlignment="1">
      <alignment horizontal="right"/>
    </xf>
    <xf numFmtId="0" fontId="21" fillId="0" borderId="17" xfId="0" applyFont="1" applyBorder="1" applyAlignment="1">
      <alignment horizontal="left"/>
    </xf>
    <xf numFmtId="4" fontId="21" fillId="0" borderId="17" xfId="0" applyNumberFormat="1" applyFont="1" applyBorder="1"/>
    <xf numFmtId="4" fontId="21" fillId="0" borderId="17" xfId="0" applyNumberFormat="1" applyFont="1" applyBorder="1" applyAlignment="1">
      <alignment horizontal="right" vertical="top"/>
    </xf>
    <xf numFmtId="0" fontId="21" fillId="0" borderId="0" xfId="0" applyFont="1" applyBorder="1" applyAlignment="1">
      <alignment horizontal="left"/>
    </xf>
    <xf numFmtId="0" fontId="21" fillId="0" borderId="0" xfId="0" applyFont="1" applyBorder="1" applyAlignment="1">
      <alignment horizontal="justify" vertical="top"/>
    </xf>
    <xf numFmtId="4" fontId="21" fillId="0" borderId="0" xfId="0" applyNumberFormat="1" applyFont="1" applyBorder="1" applyAlignment="1">
      <alignment horizontal="right" vertical="top"/>
    </xf>
    <xf numFmtId="4" fontId="26" fillId="0" borderId="0" xfId="0" applyNumberFormat="1" applyFont="1" applyBorder="1"/>
    <xf numFmtId="4" fontId="15" fillId="0" borderId="0" xfId="0" applyNumberFormat="1" applyFont="1" applyBorder="1"/>
    <xf numFmtId="168" fontId="15" fillId="0" borderId="0" xfId="0" applyNumberFormat="1" applyFont="1" applyBorder="1"/>
    <xf numFmtId="0" fontId="15" fillId="0" borderId="0" xfId="0" applyFont="1" applyAlignment="1">
      <alignment horizontal="left"/>
    </xf>
    <xf numFmtId="0" fontId="15" fillId="0" borderId="0" xfId="0" applyFont="1" applyAlignment="1">
      <alignment horizontal="justify"/>
    </xf>
    <xf numFmtId="4" fontId="15" fillId="0" borderId="0" xfId="0" applyNumberFormat="1" applyFont="1" applyAlignment="1">
      <alignment horizontal="right"/>
    </xf>
    <xf numFmtId="0" fontId="15" fillId="0" borderId="5" xfId="0" applyFont="1" applyBorder="1" applyAlignment="1">
      <alignment horizontal="left"/>
    </xf>
    <xf numFmtId="0" fontId="27" fillId="0" borderId="0" xfId="0" applyFont="1" applyBorder="1" applyAlignment="1">
      <alignment horizontal="justify"/>
    </xf>
    <xf numFmtId="4" fontId="27" fillId="0" borderId="0" xfId="0" applyNumberFormat="1" applyFont="1" applyBorder="1"/>
    <xf numFmtId="4" fontId="27" fillId="0" borderId="5" xfId="0" applyNumberFormat="1" applyFont="1" applyBorder="1" applyAlignment="1">
      <alignment horizontal="right"/>
    </xf>
    <xf numFmtId="0" fontId="15" fillId="0" borderId="0" xfId="0" applyFont="1" applyBorder="1" applyAlignment="1">
      <alignment horizontal="left"/>
    </xf>
    <xf numFmtId="0" fontId="21" fillId="0" borderId="17" xfId="0" applyFont="1" applyBorder="1" applyAlignment="1" applyProtection="1">
      <alignment horizontal="justify"/>
    </xf>
    <xf numFmtId="4" fontId="15" fillId="0" borderId="17" xfId="0" applyNumberFormat="1" applyFont="1" applyBorder="1"/>
    <xf numFmtId="4" fontId="21" fillId="0" borderId="17" xfId="0" applyNumberFormat="1" applyFont="1" applyBorder="1" applyAlignment="1">
      <alignment horizontal="right"/>
    </xf>
    <xf numFmtId="0" fontId="15" fillId="0" borderId="18" xfId="0" applyFont="1" applyBorder="1" applyAlignment="1">
      <alignment horizontal="left"/>
    </xf>
    <xf numFmtId="0" fontId="21" fillId="0" borderId="0" xfId="0" applyFont="1" applyBorder="1" applyAlignment="1" applyProtection="1">
      <alignment horizontal="justify"/>
    </xf>
    <xf numFmtId="4" fontId="21" fillId="0" borderId="0" xfId="0" applyNumberFormat="1" applyFont="1" applyBorder="1"/>
    <xf numFmtId="4" fontId="15" fillId="0" borderId="2" xfId="0" applyNumberFormat="1" applyFont="1" applyBorder="1"/>
    <xf numFmtId="0" fontId="21" fillId="0" borderId="0" xfId="0" applyFont="1" applyAlignment="1">
      <alignment horizontal="left"/>
    </xf>
    <xf numFmtId="0" fontId="21" fillId="0" borderId="17" xfId="0" applyFont="1" applyBorder="1" applyAlignment="1">
      <alignment horizontal="justify"/>
    </xf>
    <xf numFmtId="4" fontId="28" fillId="0" borderId="17" xfId="0" applyNumberFormat="1" applyFont="1" applyBorder="1" applyAlignment="1">
      <alignment horizontal="right"/>
    </xf>
    <xf numFmtId="0" fontId="21" fillId="0" borderId="18" xfId="0" applyFont="1" applyBorder="1" applyAlignment="1">
      <alignment horizontal="left"/>
    </xf>
    <xf numFmtId="4" fontId="25" fillId="0" borderId="0" xfId="0" applyNumberFormat="1" applyFont="1" applyBorder="1"/>
    <xf numFmtId="4" fontId="25" fillId="0" borderId="0" xfId="0" applyNumberFormat="1" applyFont="1" applyBorder="1" applyAlignment="1">
      <alignment horizontal="right"/>
    </xf>
    <xf numFmtId="0" fontId="17" fillId="0" borderId="0" xfId="0" applyFont="1" applyBorder="1" applyAlignment="1">
      <alignment horizontal="justify"/>
    </xf>
    <xf numFmtId="0" fontId="7" fillId="0" borderId="2" xfId="0" applyFont="1" applyBorder="1" applyAlignment="1" applyProtection="1">
      <alignment horizontal="justify"/>
    </xf>
    <xf numFmtId="0" fontId="25" fillId="0" borderId="5" xfId="0" applyFont="1" applyBorder="1" applyAlignment="1">
      <alignment horizontal="left"/>
    </xf>
    <xf numFmtId="0" fontId="25" fillId="0" borderId="0" xfId="0" applyFont="1" applyAlignment="1">
      <alignment horizontal="left"/>
    </xf>
    <xf numFmtId="0" fontId="25" fillId="0" borderId="0" xfId="0" applyFont="1" applyAlignment="1">
      <alignment horizontal="justify"/>
    </xf>
    <xf numFmtId="4" fontId="25" fillId="0" borderId="0" xfId="0" applyNumberFormat="1" applyFont="1" applyBorder="1" applyProtection="1"/>
    <xf numFmtId="0" fontId="16" fillId="0" borderId="17" xfId="0" applyFont="1" applyBorder="1" applyAlignment="1" applyProtection="1">
      <alignment horizontal="justify"/>
    </xf>
    <xf numFmtId="4" fontId="16" fillId="0" borderId="17" xfId="0" applyNumberFormat="1" applyFont="1" applyBorder="1" applyAlignment="1" applyProtection="1">
      <alignment horizontal="right"/>
    </xf>
    <xf numFmtId="1" fontId="16" fillId="0" borderId="0" xfId="0" applyNumberFormat="1" applyFont="1" applyBorder="1" applyAlignment="1">
      <alignment horizontal="justify"/>
    </xf>
    <xf numFmtId="0" fontId="17" fillId="0" borderId="0" xfId="0" applyFont="1" applyBorder="1" applyAlignment="1">
      <alignment horizontal="right"/>
    </xf>
    <xf numFmtId="0" fontId="17" fillId="0" borderId="0" xfId="0" applyFont="1" applyAlignment="1">
      <alignment horizontal="justify"/>
    </xf>
    <xf numFmtId="0" fontId="15" fillId="0" borderId="0" xfId="0" applyFont="1" applyBorder="1" applyAlignment="1" applyProtection="1">
      <alignment horizontal="justify" vertical="top" wrapText="1"/>
    </xf>
    <xf numFmtId="4" fontId="15" fillId="0" borderId="0" xfId="0" applyNumberFormat="1" applyFont="1" applyBorder="1" applyAlignment="1">
      <alignment horizontal="right"/>
    </xf>
    <xf numFmtId="4" fontId="15" fillId="0" borderId="0" xfId="0" applyNumberFormat="1" applyFont="1"/>
    <xf numFmtId="4" fontId="15" fillId="0" borderId="0" xfId="0" applyNumberFormat="1" applyFont="1" applyBorder="1" applyProtection="1"/>
    <xf numFmtId="1" fontId="15" fillId="0" borderId="0" xfId="0" applyNumberFormat="1" applyFont="1" applyAlignment="1" applyProtection="1">
      <alignment horizontal="justify"/>
    </xf>
    <xf numFmtId="0" fontId="7" fillId="0" borderId="0" xfId="0" applyFont="1" applyBorder="1" applyAlignment="1" applyProtection="1">
      <alignment horizontal="justify"/>
    </xf>
    <xf numFmtId="0" fontId="29" fillId="0" borderId="0" xfId="0" applyFont="1"/>
    <xf numFmtId="1" fontId="7" fillId="0" borderId="0" xfId="0" applyNumberFormat="1" applyFont="1" applyBorder="1" applyAlignment="1">
      <alignment horizontal="justify" vertical="top" wrapText="1"/>
    </xf>
    <xf numFmtId="4" fontId="29" fillId="0" borderId="0" xfId="0" applyNumberFormat="1" applyFont="1" applyBorder="1"/>
    <xf numFmtId="0" fontId="29" fillId="0" borderId="0" xfId="0" applyFont="1" applyBorder="1"/>
    <xf numFmtId="0" fontId="30" fillId="0" borderId="0" xfId="0" applyFont="1"/>
    <xf numFmtId="0" fontId="15" fillId="0" borderId="0" xfId="0" applyFont="1" applyBorder="1" applyAlignment="1" applyProtection="1">
      <alignment horizontal="justify" vertical="top" wrapText="1"/>
    </xf>
    <xf numFmtId="0" fontId="20" fillId="0" borderId="0" xfId="0" applyFont="1"/>
    <xf numFmtId="0" fontId="7" fillId="0" borderId="0" xfId="0" applyFont="1" applyBorder="1" applyAlignment="1" applyProtection="1">
      <alignment horizontal="justify" vertical="top" wrapText="1"/>
    </xf>
    <xf numFmtId="1" fontId="7" fillId="0" borderId="0" xfId="0" applyNumberFormat="1" applyFont="1" applyBorder="1" applyAlignment="1">
      <alignment horizontal="justify"/>
    </xf>
    <xf numFmtId="0" fontId="15" fillId="0" borderId="0" xfId="0" applyFont="1" applyAlignment="1">
      <alignment horizontal="justify" vertical="center" wrapText="1"/>
    </xf>
    <xf numFmtId="4" fontId="29" fillId="0" borderId="0" xfId="0" applyNumberFormat="1" applyFont="1"/>
    <xf numFmtId="0" fontId="15" fillId="0" borderId="0" xfId="0" applyFont="1" applyBorder="1" applyAlignment="1">
      <alignment horizontal="justify" vertical="top" wrapText="1"/>
    </xf>
    <xf numFmtId="4" fontId="15" fillId="0" borderId="0" xfId="0" applyNumberFormat="1" applyFont="1" applyAlignment="1">
      <alignment horizontal="left"/>
    </xf>
    <xf numFmtId="4" fontId="15" fillId="0" borderId="0" xfId="0" applyNumberFormat="1" applyFont="1" applyBorder="1" applyAlignment="1">
      <alignment horizontal="left"/>
    </xf>
    <xf numFmtId="0" fontId="29" fillId="0" borderId="0" xfId="0" applyFont="1" applyAlignment="1">
      <alignment horizontal="left"/>
    </xf>
    <xf numFmtId="0" fontId="29" fillId="0" borderId="0" xfId="0" applyFont="1" applyBorder="1" applyAlignment="1" applyProtection="1">
      <alignment horizontal="justify" vertical="top" wrapText="1"/>
    </xf>
    <xf numFmtId="4" fontId="29" fillId="0" borderId="0" xfId="0" applyNumberFormat="1" applyFont="1" applyAlignment="1">
      <alignment horizontal="right"/>
    </xf>
    <xf numFmtId="4" fontId="29" fillId="0" borderId="0" xfId="0" applyNumberFormat="1" applyFont="1"/>
    <xf numFmtId="4" fontId="29" fillId="0" borderId="0" xfId="0" applyNumberFormat="1" applyFont="1" applyBorder="1" applyAlignment="1">
      <alignment horizontal="right"/>
    </xf>
    <xf numFmtId="0" fontId="15" fillId="0" borderId="0" xfId="0" applyFont="1" applyAlignment="1">
      <alignment horizontal="justify" wrapText="1"/>
    </xf>
    <xf numFmtId="0" fontId="27" fillId="0" borderId="5" xfId="0" applyFont="1" applyBorder="1" applyAlignment="1">
      <alignment horizontal="left"/>
    </xf>
    <xf numFmtId="0" fontId="27" fillId="0" borderId="0" xfId="0" applyFont="1" applyAlignment="1">
      <alignment horizontal="justify"/>
    </xf>
    <xf numFmtId="4" fontId="27" fillId="0" borderId="0" xfId="0" applyNumberFormat="1" applyFont="1"/>
    <xf numFmtId="0" fontId="30" fillId="0" borderId="17" xfId="0" applyFont="1" applyBorder="1" applyAlignment="1">
      <alignment horizontal="left"/>
    </xf>
    <xf numFmtId="4" fontId="30" fillId="0" borderId="17" xfId="0" applyNumberFormat="1" applyFont="1" applyBorder="1"/>
    <xf numFmtId="0" fontId="30" fillId="0" borderId="0" xfId="0" applyFont="1" applyBorder="1" applyAlignment="1">
      <alignment horizontal="left"/>
    </xf>
    <xf numFmtId="0" fontId="30" fillId="0" borderId="0" xfId="0" applyFont="1" applyBorder="1" applyAlignment="1">
      <alignment horizontal="justify"/>
    </xf>
    <xf numFmtId="4" fontId="30" fillId="0" borderId="0" xfId="0" applyNumberFormat="1" applyFont="1" applyBorder="1"/>
    <xf numFmtId="4" fontId="30" fillId="0" borderId="0" xfId="0" applyNumberFormat="1" applyFont="1" applyBorder="1" applyAlignment="1">
      <alignment horizontal="right"/>
    </xf>
    <xf numFmtId="167" fontId="15" fillId="0" borderId="0" xfId="0" applyNumberFormat="1" applyFont="1" applyBorder="1"/>
    <xf numFmtId="168" fontId="15" fillId="0" borderId="0" xfId="0" applyNumberFormat="1" applyFont="1" applyBorder="1" applyAlignment="1">
      <alignment horizontal="right"/>
    </xf>
    <xf numFmtId="0" fontId="30" fillId="0" borderId="0" xfId="0" applyFont="1" applyAlignment="1">
      <alignment horizontal="right"/>
    </xf>
    <xf numFmtId="0" fontId="30" fillId="0" borderId="0" xfId="0" applyFont="1" applyAlignment="1">
      <alignment horizontal="justify"/>
    </xf>
    <xf numFmtId="0" fontId="21" fillId="0" borderId="0" xfId="0" applyFont="1" applyAlignment="1">
      <alignment horizontal="justify" vertical="top"/>
    </xf>
    <xf numFmtId="0" fontId="30" fillId="0" borderId="0" xfId="0" applyFont="1" applyAlignment="1">
      <alignment horizontal="left"/>
    </xf>
    <xf numFmtId="1" fontId="15" fillId="0" borderId="0" xfId="0" applyNumberFormat="1" applyFont="1" applyBorder="1" applyAlignment="1" applyProtection="1">
      <alignment horizontal="justify"/>
    </xf>
    <xf numFmtId="0" fontId="15" fillId="0" borderId="0" xfId="0" applyFont="1" applyBorder="1"/>
    <xf numFmtId="4" fontId="15" fillId="0" borderId="0" xfId="0" applyNumberFormat="1" applyFont="1" applyBorder="1" applyAlignment="1">
      <alignment horizontal="left" vertical="top" wrapText="1"/>
    </xf>
    <xf numFmtId="0" fontId="15" fillId="0" borderId="0" xfId="0" applyFont="1" applyBorder="1" applyAlignment="1">
      <alignment horizontal="left" vertical="top" wrapText="1"/>
    </xf>
    <xf numFmtId="0" fontId="15" fillId="0" borderId="0" xfId="0" applyFont="1" applyBorder="1" applyAlignment="1">
      <alignment horizontal="justify" vertical="center"/>
    </xf>
    <xf numFmtId="0" fontId="15" fillId="0" borderId="0" xfId="0" applyFont="1" applyAlignment="1">
      <alignment horizontal="justify" vertical="center" wrapText="1"/>
    </xf>
    <xf numFmtId="0" fontId="27" fillId="0" borderId="0" xfId="0" applyFont="1" applyAlignment="1">
      <alignment horizontal="left"/>
    </xf>
    <xf numFmtId="0" fontId="15" fillId="0" borderId="0" xfId="0" applyFont="1" applyBorder="1" applyAlignment="1">
      <alignment horizontal="justify" vertical="center" wrapText="1"/>
    </xf>
    <xf numFmtId="0" fontId="27" fillId="0" borderId="0" xfId="0" applyFont="1" applyBorder="1" applyAlignment="1">
      <alignment horizontal="left"/>
    </xf>
    <xf numFmtId="0" fontId="15" fillId="0" borderId="0" xfId="0" applyFont="1" applyAlignment="1">
      <alignment horizontal="justify" vertical="center"/>
    </xf>
    <xf numFmtId="0" fontId="27" fillId="0" borderId="2" xfId="0" applyFont="1" applyBorder="1" applyAlignment="1">
      <alignment horizontal="left"/>
    </xf>
    <xf numFmtId="0" fontId="15" fillId="0" borderId="2" xfId="0" applyFont="1" applyBorder="1" applyAlignment="1">
      <alignment horizontal="justify" vertical="center"/>
    </xf>
    <xf numFmtId="1" fontId="15" fillId="0" borderId="0" xfId="0" applyNumberFormat="1" applyFont="1" applyBorder="1" applyAlignment="1">
      <alignment horizontal="justify"/>
    </xf>
    <xf numFmtId="4" fontId="15" fillId="0" borderId="0" xfId="0" applyNumberFormat="1" applyFont="1" applyBorder="1" applyAlignment="1">
      <alignment horizontal="center"/>
    </xf>
    <xf numFmtId="0" fontId="31" fillId="0" borderId="0" xfId="0" applyFont="1"/>
    <xf numFmtId="1" fontId="31" fillId="0" borderId="0" xfId="0" applyNumberFormat="1" applyFont="1" applyBorder="1" applyAlignment="1">
      <alignment horizontal="justify"/>
    </xf>
    <xf numFmtId="4" fontId="31" fillId="0" borderId="0" xfId="0" applyNumberFormat="1" applyFont="1" applyBorder="1" applyAlignment="1">
      <alignment horizontal="center"/>
    </xf>
    <xf numFmtId="0" fontId="31" fillId="0" borderId="0" xfId="0" applyFont="1" applyBorder="1"/>
    <xf numFmtId="4" fontId="31" fillId="0" borderId="0" xfId="0" applyNumberFormat="1" applyFont="1" applyBorder="1"/>
    <xf numFmtId="1" fontId="30" fillId="0" borderId="0" xfId="0" applyNumberFormat="1" applyFont="1" applyBorder="1" applyAlignment="1">
      <alignment horizontal="justify"/>
    </xf>
    <xf numFmtId="4" fontId="30" fillId="0" borderId="0" xfId="0" applyNumberFormat="1" applyFont="1"/>
    <xf numFmtId="1" fontId="21" fillId="0" borderId="0" xfId="0" applyNumberFormat="1" applyFont="1" applyBorder="1" applyAlignment="1">
      <alignment horizontal="justify"/>
    </xf>
    <xf numFmtId="0" fontId="21" fillId="0" borderId="0" xfId="0" applyFont="1"/>
    <xf numFmtId="1" fontId="21" fillId="0" borderId="0" xfId="0" applyNumberFormat="1" applyFont="1" applyBorder="1" applyAlignment="1">
      <alignment horizontal="justify"/>
    </xf>
    <xf numFmtId="4" fontId="21" fillId="0" borderId="0" xfId="0" applyNumberFormat="1" applyFont="1"/>
    <xf numFmtId="1" fontId="31" fillId="0" borderId="0" xfId="0" applyNumberFormat="1" applyFont="1" applyAlignment="1">
      <alignment horizontal="justify"/>
    </xf>
    <xf numFmtId="4" fontId="31" fillId="0" borderId="0" xfId="0" applyNumberFormat="1" applyFont="1"/>
    <xf numFmtId="1" fontId="31" fillId="0" borderId="0" xfId="0" applyNumberFormat="1" applyFont="1" applyBorder="1" applyAlignment="1" applyProtection="1">
      <alignment horizontal="justify"/>
    </xf>
    <xf numFmtId="4" fontId="31" fillId="0" borderId="0" xfId="0" applyNumberFormat="1" applyFont="1" applyProtection="1"/>
    <xf numFmtId="1" fontId="15" fillId="0" borderId="0" xfId="0" applyNumberFormat="1" applyFont="1" applyAlignment="1">
      <alignment horizontal="justify"/>
    </xf>
    <xf numFmtId="1" fontId="30" fillId="0" borderId="0" xfId="0" applyNumberFormat="1" applyFont="1" applyAlignment="1">
      <alignment horizontal="justify"/>
    </xf>
    <xf numFmtId="4" fontId="7" fillId="0" borderId="0" xfId="0" applyNumberFormat="1" applyFont="1" applyAlignment="1"/>
    <xf numFmtId="4" fontId="7" fillId="0" borderId="2" xfId="0" applyNumberFormat="1" applyFont="1" applyBorder="1" applyAlignment="1"/>
    <xf numFmtId="1" fontId="9" fillId="0" borderId="0" xfId="0" applyNumberFormat="1" applyFont="1" applyAlignment="1">
      <alignment horizontal="justify"/>
    </xf>
    <xf numFmtId="0" fontId="9" fillId="0" borderId="0" xfId="0" applyFont="1" applyAlignment="1">
      <alignment horizontal="justify" vertical="top" wrapText="1"/>
    </xf>
    <xf numFmtId="4" fontId="0" fillId="0" borderId="0" xfId="0" applyNumberFormat="1" applyAlignment="1"/>
    <xf numFmtId="0" fontId="0" fillId="0" borderId="0" xfId="0" applyAlignment="1"/>
    <xf numFmtId="1" fontId="23" fillId="0" borderId="0" xfId="0" applyNumberFormat="1" applyFont="1" applyAlignment="1">
      <alignment horizontal="justify"/>
    </xf>
    <xf numFmtId="4" fontId="23" fillId="0" borderId="0" xfId="0" applyNumberFormat="1" applyFont="1"/>
    <xf numFmtId="4" fontId="24" fillId="0" borderId="2" xfId="0" applyNumberFormat="1" applyFont="1" applyBorder="1" applyAlignment="1" applyProtection="1">
      <alignment vertical="top"/>
    </xf>
    <xf numFmtId="0" fontId="15" fillId="0" borderId="18" xfId="0" applyFont="1" applyBorder="1"/>
    <xf numFmtId="0" fontId="15" fillId="0" borderId="0" xfId="0" applyFont="1" applyAlignment="1">
      <alignment horizontal="center" vertical="top" wrapText="1"/>
    </xf>
    <xf numFmtId="0" fontId="15" fillId="0" borderId="0" xfId="0" applyFont="1" applyAlignment="1">
      <alignment horizontal="left" vertical="top" wrapText="1"/>
    </xf>
    <xf numFmtId="0" fontId="15" fillId="0" borderId="0" xfId="0" applyFont="1" applyAlignment="1">
      <alignment horizontal="center" vertical="top"/>
    </xf>
    <xf numFmtId="0" fontId="15" fillId="0" borderId="0" xfId="0" applyFont="1" applyAlignment="1">
      <alignment horizontal="justify" vertical="top" wrapText="1"/>
    </xf>
    <xf numFmtId="0" fontId="29" fillId="0" borderId="0" xfId="0" applyFont="1" applyBorder="1" applyAlignment="1">
      <alignment horizontal="justify" vertical="top" wrapText="1"/>
    </xf>
    <xf numFmtId="4" fontId="21" fillId="0" borderId="17" xfId="0" applyNumberFormat="1" applyFont="1" applyBorder="1" applyProtection="1"/>
    <xf numFmtId="0" fontId="21" fillId="0" borderId="0" xfId="0" applyFont="1" applyBorder="1" applyAlignment="1">
      <alignment horizontal="right"/>
    </xf>
    <xf numFmtId="168" fontId="30" fillId="0" borderId="0" xfId="0" applyNumberFormat="1" applyFont="1" applyBorder="1" applyAlignment="1">
      <alignment horizontal="justify"/>
    </xf>
    <xf numFmtId="167" fontId="15" fillId="0" borderId="2" xfId="0" applyNumberFormat="1" applyFont="1" applyBorder="1"/>
    <xf numFmtId="4" fontId="15" fillId="0" borderId="2" xfId="0" applyNumberFormat="1" applyFont="1" applyBorder="1" applyAlignment="1">
      <alignment horizontal="right"/>
    </xf>
    <xf numFmtId="0" fontId="17" fillId="0" borderId="0" xfId="0" applyFont="1" applyAlignment="1">
      <alignment horizontal="right"/>
    </xf>
    <xf numFmtId="0" fontId="15" fillId="0" borderId="0" xfId="0" applyFont="1" applyAlignment="1">
      <alignment horizontal="justify" vertical="top"/>
    </xf>
    <xf numFmtId="0" fontId="7" fillId="0" borderId="0" xfId="0" applyFont="1" applyAlignment="1">
      <alignment horizontal="left" vertical="top" wrapText="1"/>
    </xf>
    <xf numFmtId="0" fontId="15" fillId="0" borderId="0" xfId="7" applyFont="1" applyAlignment="1">
      <alignment horizontal="justify" vertical="top" wrapText="1"/>
    </xf>
    <xf numFmtId="4" fontId="15" fillId="0" borderId="0" xfId="7" applyNumberFormat="1" applyFont="1"/>
    <xf numFmtId="167" fontId="15" fillId="0" borderId="0" xfId="7" applyNumberFormat="1" applyFont="1"/>
    <xf numFmtId="4" fontId="15" fillId="0" borderId="0" xfId="7" applyNumberFormat="1" applyFont="1" applyAlignment="1">
      <alignment horizontal="right"/>
    </xf>
    <xf numFmtId="0" fontId="15" fillId="0" borderId="0" xfId="7" applyFont="1" applyAlignment="1">
      <alignment horizontal="left"/>
    </xf>
    <xf numFmtId="0" fontId="15" fillId="0" borderId="0" xfId="7" applyFont="1" applyBorder="1" applyAlignment="1">
      <alignment horizontal="justify"/>
    </xf>
    <xf numFmtId="4" fontId="15" fillId="0" borderId="0" xfId="7" applyNumberFormat="1" applyFont="1" applyBorder="1"/>
    <xf numFmtId="167" fontId="15" fillId="0" borderId="0" xfId="7" applyNumberFormat="1" applyFont="1" applyBorder="1"/>
    <xf numFmtId="0" fontId="15" fillId="0" borderId="0" xfId="7" applyFont="1" applyBorder="1" applyAlignment="1">
      <alignment horizontal="justify" vertical="top" wrapText="1"/>
    </xf>
    <xf numFmtId="4" fontId="15" fillId="0" borderId="0" xfId="7" applyNumberFormat="1" applyFont="1" applyBorder="1" applyAlignment="1">
      <alignment horizontal="right"/>
    </xf>
    <xf numFmtId="0" fontId="15" fillId="0" borderId="0" xfId="0" applyFont="1" applyBorder="1" applyAlignment="1">
      <alignment horizontal="justify" vertical="top" wrapText="1"/>
    </xf>
    <xf numFmtId="0" fontId="15" fillId="0" borderId="0" xfId="0" applyFont="1" applyBorder="1" applyAlignment="1">
      <alignment horizontal="left"/>
    </xf>
    <xf numFmtId="0" fontId="15" fillId="0" borderId="0" xfId="0" applyFont="1" applyBorder="1" applyAlignment="1">
      <alignment horizontal="justify"/>
    </xf>
    <xf numFmtId="0" fontId="15" fillId="0" borderId="2" xfId="0" applyFont="1" applyBorder="1" applyAlignment="1">
      <alignment horizontal="center" vertical="top"/>
    </xf>
    <xf numFmtId="4" fontId="28" fillId="0" borderId="0" xfId="0" applyNumberFormat="1" applyFont="1"/>
    <xf numFmtId="0" fontId="21" fillId="0" borderId="0" xfId="0" applyFont="1" applyBorder="1" applyAlignment="1">
      <alignment horizontal="left"/>
    </xf>
    <xf numFmtId="0" fontId="30" fillId="0" borderId="0" xfId="0" applyFont="1" applyBorder="1"/>
    <xf numFmtId="16" fontId="20" fillId="0" borderId="0" xfId="0" applyNumberFormat="1" applyFont="1" applyAlignment="1">
      <alignment horizontal="left"/>
    </xf>
    <xf numFmtId="1" fontId="31" fillId="0" borderId="0" xfId="0" applyNumberFormat="1" applyFont="1" applyAlignment="1" applyProtection="1">
      <alignment horizontal="justify"/>
    </xf>
    <xf numFmtId="1" fontId="21" fillId="0" borderId="0" xfId="0" applyNumberFormat="1" applyFont="1" applyAlignment="1">
      <alignment horizontal="center" vertical="top"/>
    </xf>
    <xf numFmtId="4" fontId="15" fillId="0" borderId="0" xfId="0" applyNumberFormat="1" applyFont="1" applyProtection="1"/>
    <xf numFmtId="0" fontId="21" fillId="0" borderId="17" xfId="0" applyFont="1" applyBorder="1" applyAlignment="1">
      <alignment horizontal="justify" vertical="top"/>
    </xf>
    <xf numFmtId="4" fontId="27" fillId="0" borderId="0" xfId="0" applyNumberFormat="1" applyFont="1" applyBorder="1" applyAlignment="1">
      <alignment horizontal="right"/>
    </xf>
    <xf numFmtId="4" fontId="31" fillId="0" borderId="0" xfId="0" applyNumberFormat="1" applyFont="1" applyBorder="1" applyAlignment="1">
      <alignment horizontal="right"/>
    </xf>
    <xf numFmtId="0" fontId="15" fillId="0" borderId="0" xfId="0" applyFont="1" applyAlignment="1" applyProtection="1">
      <alignment horizontal="justify"/>
    </xf>
    <xf numFmtId="0" fontId="15" fillId="0" borderId="2" xfId="0" applyFont="1" applyBorder="1" applyAlignment="1" applyProtection="1">
      <alignment horizontal="justify"/>
    </xf>
    <xf numFmtId="0" fontId="31" fillId="0" borderId="0" xfId="0" applyFont="1" applyAlignment="1">
      <alignment horizontal="left"/>
    </xf>
    <xf numFmtId="0" fontId="31" fillId="0" borderId="0" xfId="0" applyFont="1" applyAlignment="1">
      <alignment horizontal="justify"/>
    </xf>
    <xf numFmtId="4" fontId="31" fillId="0" borderId="0" xfId="0" applyNumberFormat="1" applyFont="1" applyBorder="1" applyProtection="1"/>
    <xf numFmtId="4" fontId="30" fillId="0" borderId="17" xfId="0" applyNumberFormat="1" applyFont="1" applyBorder="1" applyAlignment="1" applyProtection="1">
      <alignment horizontal="right"/>
    </xf>
    <xf numFmtId="0" fontId="33" fillId="0" borderId="0" xfId="0" applyFont="1" applyAlignment="1">
      <alignment horizontal="justify"/>
    </xf>
    <xf numFmtId="1" fontId="29" fillId="0" borderId="0" xfId="0" applyNumberFormat="1" applyFont="1" applyAlignment="1">
      <alignment horizontal="justify"/>
    </xf>
    <xf numFmtId="1" fontId="15" fillId="0" borderId="0" xfId="0" applyNumberFormat="1" applyFont="1" applyBorder="1" applyAlignment="1">
      <alignment horizontal="justify" vertical="top" wrapText="1"/>
    </xf>
    <xf numFmtId="1" fontId="15" fillId="4" borderId="0" xfId="0" applyNumberFormat="1" applyFont="1" applyFill="1" applyBorder="1" applyAlignment="1">
      <alignment horizontal="justify" vertical="top" wrapText="1"/>
    </xf>
    <xf numFmtId="4" fontId="29" fillId="4" borderId="0" xfId="0" applyNumberFormat="1" applyFont="1" applyFill="1" applyBorder="1"/>
    <xf numFmtId="0" fontId="29" fillId="4" borderId="0" xfId="0" applyFont="1" applyFill="1" applyBorder="1"/>
    <xf numFmtId="4" fontId="15" fillId="4" borderId="0" xfId="0" applyNumberFormat="1" applyFont="1" applyFill="1" applyBorder="1"/>
    <xf numFmtId="4" fontId="15" fillId="4" borderId="0" xfId="0" applyNumberFormat="1" applyFont="1" applyFill="1" applyBorder="1" applyProtection="1"/>
    <xf numFmtId="0" fontId="15" fillId="4" borderId="0" xfId="0" applyFont="1" applyFill="1" applyBorder="1" applyAlignment="1" applyProtection="1">
      <alignment horizontal="justify"/>
    </xf>
    <xf numFmtId="0" fontId="29" fillId="0" borderId="0" xfId="0" applyFont="1" applyAlignment="1">
      <alignment horizontal="justify"/>
    </xf>
    <xf numFmtId="0" fontId="15" fillId="4" borderId="0" xfId="0" applyFont="1" applyFill="1" applyBorder="1" applyAlignment="1" applyProtection="1">
      <alignment horizontal="justify" vertical="top" wrapText="1"/>
    </xf>
    <xf numFmtId="0" fontId="15" fillId="4" borderId="0" xfId="0" applyFont="1" applyFill="1" applyAlignment="1">
      <alignment horizontal="justify" vertical="top" wrapText="1"/>
    </xf>
    <xf numFmtId="0" fontId="15" fillId="4" borderId="0" xfId="0" applyFont="1" applyFill="1" applyAlignment="1">
      <alignment horizontal="justify"/>
    </xf>
    <xf numFmtId="4" fontId="35" fillId="0" borderId="0" xfId="0" applyNumberFormat="1" applyFont="1"/>
    <xf numFmtId="0" fontId="30" fillId="0" borderId="17" xfId="0" applyFont="1" applyBorder="1" applyAlignment="1">
      <alignment horizontal="justify"/>
    </xf>
    <xf numFmtId="4" fontId="30" fillId="0" borderId="17" xfId="0" applyNumberFormat="1" applyFont="1" applyBorder="1" applyAlignment="1">
      <alignment horizontal="right"/>
    </xf>
    <xf numFmtId="0" fontId="33" fillId="0" borderId="0" xfId="0" applyFont="1" applyAlignment="1">
      <alignment horizontal="justify" vertical="top"/>
    </xf>
    <xf numFmtId="0" fontId="10" fillId="0" borderId="0" xfId="0" applyFont="1" applyAlignment="1">
      <alignment horizontal="right"/>
    </xf>
    <xf numFmtId="0" fontId="10" fillId="0" borderId="0" xfId="0" applyFont="1" applyAlignment="1">
      <alignment horizontal="left"/>
    </xf>
    <xf numFmtId="0" fontId="9" fillId="0" borderId="0" xfId="0" applyFont="1" applyAlignment="1">
      <alignment horizontal="justify"/>
    </xf>
    <xf numFmtId="4" fontId="9" fillId="0" borderId="0" xfId="0" applyNumberFormat="1" applyFont="1" applyAlignment="1"/>
    <xf numFmtId="0" fontId="9" fillId="0" borderId="0" xfId="0" applyFont="1" applyAlignment="1">
      <alignment horizontal="justify" vertical="center" wrapText="1"/>
    </xf>
    <xf numFmtId="4" fontId="9" fillId="0" borderId="0" xfId="0" applyNumberFormat="1" applyFont="1" applyBorder="1" applyAlignment="1">
      <alignment horizontal="right" vertical="center"/>
    </xf>
    <xf numFmtId="0" fontId="10" fillId="0" borderId="0" xfId="0" applyFont="1" applyBorder="1" applyAlignment="1">
      <alignment horizontal="justify"/>
    </xf>
    <xf numFmtId="4" fontId="10" fillId="0" borderId="0" xfId="0" applyNumberFormat="1" applyFont="1" applyBorder="1" applyAlignment="1">
      <alignment horizontal="right"/>
    </xf>
    <xf numFmtId="0" fontId="10" fillId="0" borderId="2" xfId="0" applyFont="1" applyBorder="1" applyAlignment="1">
      <alignment horizontal="right"/>
    </xf>
    <xf numFmtId="0" fontId="10" fillId="0" borderId="2" xfId="0" applyFont="1" applyBorder="1" applyAlignment="1">
      <alignment horizontal="justify"/>
    </xf>
    <xf numFmtId="0" fontId="9" fillId="0" borderId="2" xfId="0" applyFont="1" applyBorder="1" applyAlignment="1"/>
    <xf numFmtId="4" fontId="9" fillId="0" borderId="2" xfId="0" applyNumberFormat="1" applyFont="1" applyBorder="1" applyAlignment="1"/>
    <xf numFmtId="4" fontId="10" fillId="0" borderId="2" xfId="0" applyNumberFormat="1" applyFont="1" applyBorder="1" applyAlignment="1">
      <alignment horizontal="right"/>
    </xf>
    <xf numFmtId="0" fontId="10" fillId="0" borderId="0" xfId="0" applyFont="1" applyAlignment="1">
      <alignment horizontal="justify"/>
    </xf>
    <xf numFmtId="0" fontId="15" fillId="0" borderId="0" xfId="0" applyFont="1" applyBorder="1" applyAlignment="1">
      <alignment horizontal="right"/>
    </xf>
    <xf numFmtId="0" fontId="37" fillId="0" borderId="0" xfId="0" applyFont="1" applyAlignment="1">
      <alignment horizontal="justify"/>
    </xf>
    <xf numFmtId="4" fontId="20" fillId="0" borderId="0" xfId="0" applyNumberFormat="1" applyFont="1"/>
    <xf numFmtId="4" fontId="20" fillId="0" borderId="0" xfId="0" applyNumberFormat="1" applyFont="1" applyBorder="1"/>
    <xf numFmtId="0" fontId="20" fillId="0" borderId="0" xfId="0" applyFont="1" applyBorder="1" applyAlignment="1">
      <alignment horizontal="right"/>
    </xf>
    <xf numFmtId="0" fontId="20" fillId="0" borderId="0" xfId="0" applyFont="1" applyAlignment="1">
      <alignment horizontal="justify"/>
    </xf>
    <xf numFmtId="0" fontId="15" fillId="0" borderId="0" xfId="6" applyFont="1" applyBorder="1" applyAlignment="1">
      <alignment horizontal="justify" vertical="center" wrapText="1"/>
    </xf>
    <xf numFmtId="0" fontId="27" fillId="0" borderId="0" xfId="0" applyFont="1" applyBorder="1" applyAlignment="1">
      <alignment horizontal="left" vertical="top"/>
    </xf>
    <xf numFmtId="0" fontId="27" fillId="0" borderId="2" xfId="0" applyFont="1" applyBorder="1" applyAlignment="1">
      <alignment horizontal="left" vertical="top"/>
    </xf>
    <xf numFmtId="0" fontId="15" fillId="0" borderId="2" xfId="6" applyFont="1" applyBorder="1" applyAlignment="1">
      <alignment horizontal="justify" vertical="center" wrapText="1"/>
    </xf>
    <xf numFmtId="0" fontId="15" fillId="0" borderId="2" xfId="0" applyFont="1" applyBorder="1"/>
    <xf numFmtId="168" fontId="15" fillId="0" borderId="2" xfId="0" applyNumberFormat="1" applyFont="1" applyBorder="1" applyAlignment="1">
      <alignment horizontal="right"/>
    </xf>
    <xf numFmtId="168" fontId="21" fillId="0" borderId="17" xfId="0" applyNumberFormat="1" applyFont="1" applyBorder="1" applyAlignment="1">
      <alignment horizontal="right"/>
    </xf>
    <xf numFmtId="168" fontId="15" fillId="0" borderId="0" xfId="0" applyNumberFormat="1" applyFont="1" applyBorder="1" applyAlignment="1">
      <alignment horizontal="right"/>
    </xf>
    <xf numFmtId="168" fontId="15" fillId="0" borderId="0" xfId="0" applyNumberFormat="1" applyFont="1" applyAlignment="1">
      <alignment horizontal="right"/>
    </xf>
    <xf numFmtId="168" fontId="28" fillId="0" borderId="0" xfId="0" applyNumberFormat="1" applyFont="1"/>
    <xf numFmtId="168" fontId="21" fillId="0" borderId="0" xfId="0" applyNumberFormat="1" applyFont="1" applyBorder="1" applyAlignment="1">
      <alignment horizontal="right"/>
    </xf>
    <xf numFmtId="168" fontId="39" fillId="0" borderId="0" xfId="0" applyNumberFormat="1" applyFont="1" applyBorder="1" applyAlignment="1">
      <alignment horizontal="right"/>
    </xf>
    <xf numFmtId="0" fontId="31" fillId="0" borderId="0" xfId="0" applyFont="1" applyBorder="1" applyAlignment="1">
      <alignment horizontal="left"/>
    </xf>
    <xf numFmtId="0" fontId="15" fillId="0" borderId="0" xfId="0" applyFont="1" applyBorder="1" applyAlignment="1">
      <alignment horizontal="right"/>
    </xf>
    <xf numFmtId="169" fontId="15" fillId="0" borderId="0" xfId="0" applyNumberFormat="1" applyFont="1" applyAlignment="1">
      <alignment horizontal="right"/>
    </xf>
    <xf numFmtId="0" fontId="26" fillId="0" borderId="0" xfId="0" applyFont="1" applyAlignment="1">
      <alignment horizontal="center" vertical="top"/>
    </xf>
    <xf numFmtId="0" fontId="26" fillId="0" borderId="0" xfId="0" applyFont="1" applyAlignment="1">
      <alignment horizontal="justify" vertical="top" wrapText="1"/>
    </xf>
    <xf numFmtId="0" fontId="26" fillId="0" borderId="0" xfId="0" applyFont="1" applyAlignment="1">
      <alignment horizontal="left"/>
    </xf>
    <xf numFmtId="0" fontId="26" fillId="0" borderId="0" xfId="0" applyFont="1" applyAlignment="1">
      <alignment horizontal="justify"/>
    </xf>
    <xf numFmtId="168" fontId="27" fillId="0" borderId="0" xfId="0" applyNumberFormat="1" applyFont="1" applyBorder="1" applyAlignment="1">
      <alignment horizontal="right"/>
    </xf>
    <xf numFmtId="168" fontId="30" fillId="0" borderId="17" xfId="0" applyNumberFormat="1" applyFont="1" applyBorder="1" applyAlignment="1">
      <alignment horizontal="right"/>
    </xf>
    <xf numFmtId="168" fontId="30" fillId="0" borderId="0" xfId="0" applyNumberFormat="1" applyFont="1" applyBorder="1" applyAlignment="1">
      <alignment horizontal="right"/>
    </xf>
    <xf numFmtId="168" fontId="15" fillId="0" borderId="0" xfId="0" applyNumberFormat="1" applyFont="1" applyBorder="1"/>
    <xf numFmtId="168" fontId="15" fillId="0" borderId="0" xfId="0" applyNumberFormat="1" applyFont="1" applyBorder="1" applyProtection="1"/>
    <xf numFmtId="1" fontId="31" fillId="0" borderId="0" xfId="0" applyNumberFormat="1" applyFont="1" applyBorder="1"/>
    <xf numFmtId="170" fontId="31" fillId="0" borderId="0" xfId="0" applyNumberFormat="1" applyFont="1" applyProtection="1"/>
    <xf numFmtId="0" fontId="27" fillId="0" borderId="0" xfId="0" applyFont="1" applyBorder="1" applyAlignment="1">
      <alignment horizontal="center" vertical="top"/>
    </xf>
    <xf numFmtId="168" fontId="39" fillId="0" borderId="2" xfId="0" applyNumberFormat="1" applyFont="1" applyBorder="1" applyAlignment="1">
      <alignment horizontal="right"/>
    </xf>
    <xf numFmtId="0" fontId="15" fillId="0" borderId="0" xfId="0" applyFont="1" applyBorder="1" applyAlignment="1" applyProtection="1">
      <alignment horizontal="justify"/>
    </xf>
    <xf numFmtId="0" fontId="29" fillId="0" borderId="0" xfId="0" applyFont="1" applyAlignment="1">
      <alignment horizontal="justify"/>
    </xf>
    <xf numFmtId="0" fontId="29" fillId="0" borderId="0" xfId="0" applyFont="1" applyAlignment="1">
      <alignment horizontal="center" vertical="top"/>
    </xf>
    <xf numFmtId="0" fontId="29" fillId="0" borderId="0" xfId="0" applyFont="1" applyAlignment="1">
      <alignment horizontal="justify" wrapText="1"/>
    </xf>
    <xf numFmtId="168" fontId="15" fillId="0" borderId="2" xfId="0" applyNumberFormat="1" applyFont="1" applyBorder="1" applyAlignment="1">
      <alignment horizontal="right"/>
    </xf>
    <xf numFmtId="0" fontId="9" fillId="0" borderId="0" xfId="0" applyFont="1" applyAlignment="1" applyProtection="1">
      <alignment horizontal="justify"/>
    </xf>
    <xf numFmtId="0" fontId="9" fillId="0" borderId="0" xfId="0" applyFont="1" applyBorder="1" applyAlignment="1" applyProtection="1">
      <alignment horizontal="justify"/>
    </xf>
    <xf numFmtId="0" fontId="9" fillId="0" borderId="0" xfId="0" applyFont="1" applyBorder="1" applyAlignment="1">
      <alignment horizontal="justify"/>
    </xf>
    <xf numFmtId="4" fontId="20" fillId="0" borderId="0" xfId="0" applyNumberFormat="1" applyFont="1" applyBorder="1" applyAlignment="1">
      <alignment horizontal="right"/>
    </xf>
    <xf numFmtId="0" fontId="15" fillId="4" borderId="0" xfId="0" applyFont="1" applyFill="1" applyAlignment="1">
      <alignment horizontal="center" vertical="top"/>
    </xf>
    <xf numFmtId="0" fontId="15" fillId="4" borderId="0" xfId="0" applyFont="1" applyFill="1" applyBorder="1" applyAlignment="1">
      <alignment horizontal="left"/>
    </xf>
    <xf numFmtId="0" fontId="15" fillId="4" borderId="0" xfId="0" applyFont="1" applyFill="1" applyBorder="1" applyAlignment="1">
      <alignment horizontal="justify"/>
    </xf>
    <xf numFmtId="0" fontId="30" fillId="0" borderId="17" xfId="0" applyFont="1" applyBorder="1" applyAlignment="1" applyProtection="1">
      <alignment horizontal="justify"/>
    </xf>
    <xf numFmtId="4" fontId="21" fillId="0" borderId="2" xfId="0" applyNumberFormat="1" applyFont="1" applyBorder="1"/>
    <xf numFmtId="4" fontId="15" fillId="0" borderId="2" xfId="0" applyNumberFormat="1" applyFont="1" applyBorder="1" applyProtection="1"/>
    <xf numFmtId="0" fontId="15" fillId="0" borderId="1" xfId="0" applyFont="1" applyBorder="1" applyAlignment="1">
      <alignment horizontal="center" vertical="top"/>
    </xf>
    <xf numFmtId="0" fontId="30" fillId="0" borderId="1" xfId="0" applyFont="1" applyBorder="1" applyAlignment="1">
      <alignment horizontal="justify"/>
    </xf>
    <xf numFmtId="4" fontId="15" fillId="0" borderId="1" xfId="0" applyNumberFormat="1" applyFont="1" applyBorder="1"/>
    <xf numFmtId="4" fontId="28" fillId="0" borderId="1" xfId="0" applyNumberFormat="1" applyFont="1" applyBorder="1" applyAlignment="1">
      <alignment horizontal="right"/>
    </xf>
    <xf numFmtId="0" fontId="21" fillId="0" borderId="0" xfId="0" applyFont="1" applyBorder="1"/>
    <xf numFmtId="0" fontId="16" fillId="0" borderId="0" xfId="0" applyFont="1" applyBorder="1" applyAlignment="1">
      <alignment horizontal="left"/>
    </xf>
    <xf numFmtId="0" fontId="16" fillId="0" borderId="0" xfId="0" applyFont="1" applyBorder="1" applyAlignment="1">
      <alignment horizontal="right"/>
    </xf>
    <xf numFmtId="0" fontId="30" fillId="0" borderId="0" xfId="0" applyFont="1" applyBorder="1"/>
    <xf numFmtId="0" fontId="7" fillId="0" borderId="0" xfId="0" applyFont="1" applyBorder="1" applyAlignment="1">
      <alignment horizontal="center" vertical="center"/>
    </xf>
    <xf numFmtId="0" fontId="8" fillId="0" borderId="0" xfId="0" applyFont="1" applyBorder="1" applyAlignment="1">
      <alignment horizontal="center" vertical="center"/>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8" fillId="0" borderId="2" xfId="0" applyFont="1" applyBorder="1" applyAlignment="1"/>
    <xf numFmtId="0" fontId="11" fillId="2" borderId="4" xfId="0" applyFont="1" applyFill="1" applyBorder="1" applyAlignment="1">
      <alignment horizontal="center" vertical="center" wrapText="1"/>
    </xf>
    <xf numFmtId="0" fontId="12" fillId="2" borderId="5" xfId="0" applyFont="1" applyFill="1" applyBorder="1" applyAlignment="1">
      <alignment horizontal="center" vertical="center"/>
    </xf>
    <xf numFmtId="4" fontId="11" fillId="2" borderId="6" xfId="0" applyNumberFormat="1" applyFont="1" applyFill="1" applyBorder="1" applyAlignment="1">
      <alignment horizontal="center" vertical="center" wrapText="1"/>
    </xf>
    <xf numFmtId="0" fontId="10" fillId="0" borderId="7" xfId="0" applyFont="1" applyBorder="1" applyAlignment="1">
      <alignment horizontal="center" vertical="center" wrapText="1"/>
    </xf>
    <xf numFmtId="0" fontId="12" fillId="2" borderId="8" xfId="0" applyFont="1" applyFill="1" applyBorder="1" applyAlignment="1">
      <alignment horizontal="left" vertical="center" wrapText="1"/>
    </xf>
    <xf numFmtId="0" fontId="10" fillId="0" borderId="8" xfId="0" applyFont="1" applyBorder="1" applyAlignment="1">
      <alignment horizontal="center" vertical="center" wrapText="1"/>
    </xf>
    <xf numFmtId="0" fontId="11" fillId="3" borderId="8" xfId="0" applyFont="1" applyFill="1" applyBorder="1" applyAlignment="1">
      <alignment vertical="center"/>
    </xf>
    <xf numFmtId="0" fontId="8" fillId="0" borderId="6" xfId="0" applyFont="1" applyBorder="1" applyAlignment="1">
      <alignment horizontal="center"/>
    </xf>
    <xf numFmtId="49" fontId="8" fillId="0" borderId="9" xfId="0" applyNumberFormat="1" applyFont="1" applyBorder="1" applyAlignment="1"/>
    <xf numFmtId="4" fontId="8" fillId="0" borderId="9" xfId="0" applyNumberFormat="1" applyFont="1" applyBorder="1" applyAlignment="1"/>
    <xf numFmtId="49" fontId="8" fillId="0" borderId="10" xfId="0" applyNumberFormat="1" applyFont="1" applyBorder="1" applyAlignment="1"/>
    <xf numFmtId="4" fontId="8" fillId="0" borderId="10" xfId="0" applyNumberFormat="1" applyFont="1" applyBorder="1" applyAlignment="1"/>
    <xf numFmtId="49" fontId="11" fillId="0" borderId="11" xfId="0" applyNumberFormat="1" applyFont="1" applyBorder="1" applyAlignment="1"/>
    <xf numFmtId="4" fontId="8" fillId="0" borderId="8" xfId="0" applyNumberFormat="1" applyFont="1" applyBorder="1" applyAlignment="1">
      <alignment horizontal="right"/>
    </xf>
    <xf numFmtId="0" fontId="8" fillId="0" borderId="8" xfId="0" applyFont="1" applyBorder="1" applyAlignment="1">
      <alignment horizontal="center"/>
    </xf>
    <xf numFmtId="49" fontId="11" fillId="0" borderId="8" xfId="0" applyNumberFormat="1" applyFont="1" applyBorder="1" applyAlignment="1"/>
    <xf numFmtId="0" fontId="12" fillId="0" borderId="8" xfId="0" applyFont="1" applyBorder="1" applyAlignment="1">
      <alignment horizontal="right"/>
    </xf>
    <xf numFmtId="4" fontId="12" fillId="0" borderId="8" xfId="0" applyNumberFormat="1" applyFont="1" applyBorder="1" applyAlignment="1">
      <alignment horizontal="center"/>
    </xf>
    <xf numFmtId="49" fontId="11" fillId="3" borderId="8" xfId="0" applyNumberFormat="1" applyFont="1" applyFill="1" applyBorder="1" applyAlignment="1">
      <alignment vertical="center"/>
    </xf>
    <xf numFmtId="0" fontId="8" fillId="0" borderId="8" xfId="0" applyFont="1" applyBorder="1" applyAlignment="1"/>
    <xf numFmtId="49" fontId="8" fillId="0" borderId="12" xfId="0" applyNumberFormat="1" applyFont="1" applyBorder="1" applyAlignment="1"/>
    <xf numFmtId="4" fontId="8" fillId="0" borderId="12" xfId="0" applyNumberFormat="1" applyFont="1" applyBorder="1" applyAlignment="1"/>
    <xf numFmtId="49" fontId="11" fillId="0" borderId="6" xfId="0" applyNumberFormat="1" applyFont="1" applyBorder="1" applyAlignment="1"/>
    <xf numFmtId="4" fontId="8" fillId="0" borderId="11" xfId="0" applyNumberFormat="1" applyFont="1" applyBorder="1" applyAlignment="1">
      <alignment horizontal="right"/>
    </xf>
    <xf numFmtId="0" fontId="11" fillId="0" borderId="8" xfId="0" applyFont="1" applyBorder="1" applyAlignment="1">
      <alignment horizontal="center"/>
    </xf>
    <xf numFmtId="49" fontId="8" fillId="0" borderId="13" xfId="0" applyNumberFormat="1" applyFont="1" applyBorder="1" applyAlignment="1"/>
    <xf numFmtId="4" fontId="8" fillId="0" borderId="14" xfId="0" applyNumberFormat="1" applyFont="1" applyBorder="1" applyAlignment="1">
      <alignment horizontal="right"/>
    </xf>
    <xf numFmtId="0" fontId="10" fillId="0" borderId="8" xfId="0" applyFont="1" applyBorder="1" applyAlignment="1"/>
    <xf numFmtId="0" fontId="12" fillId="0" borderId="15" xfId="0" applyFont="1" applyBorder="1" applyAlignment="1">
      <alignment horizontal="right"/>
    </xf>
    <xf numFmtId="0" fontId="0" fillId="0" borderId="0" xfId="0" applyBorder="1" applyAlignment="1"/>
    <xf numFmtId="0" fontId="8" fillId="0" borderId="13" xfId="0" applyFont="1" applyBorder="1" applyAlignment="1">
      <alignment horizontal="center"/>
    </xf>
    <xf numFmtId="0" fontId="9" fillId="0" borderId="8" xfId="0" applyFont="1" applyBorder="1" applyAlignment="1"/>
    <xf numFmtId="49" fontId="12" fillId="0" borderId="8" xfId="0" applyNumberFormat="1" applyFont="1" applyBorder="1" applyAlignment="1">
      <alignment horizontal="right" vertical="center"/>
    </xf>
    <xf numFmtId="4" fontId="12" fillId="0" borderId="8" xfId="0" applyNumberFormat="1" applyFont="1" applyBorder="1" applyAlignment="1">
      <alignment horizontal="center" vertical="center"/>
    </xf>
    <xf numFmtId="49" fontId="8" fillId="0" borderId="6" xfId="0" applyNumberFormat="1" applyFont="1" applyBorder="1" applyAlignment="1">
      <alignment horizontal="right"/>
    </xf>
    <xf numFmtId="4" fontId="8" fillId="0" borderId="6" xfId="0" applyNumberFormat="1" applyFont="1" applyBorder="1" applyAlignment="1"/>
    <xf numFmtId="49" fontId="12" fillId="2" borderId="7" xfId="0" applyNumberFormat="1" applyFont="1" applyFill="1" applyBorder="1" applyAlignment="1">
      <alignment horizontal="right" vertical="center"/>
    </xf>
    <xf numFmtId="4" fontId="12" fillId="2" borderId="7" xfId="0" applyNumberFormat="1" applyFont="1" applyFill="1" applyBorder="1" applyAlignment="1">
      <alignment horizontal="center" vertical="center"/>
    </xf>
    <xf numFmtId="0" fontId="16" fillId="0" borderId="0" xfId="0" applyFont="1" applyBorder="1" applyAlignment="1">
      <alignment horizontal="center"/>
    </xf>
    <xf numFmtId="0" fontId="17" fillId="0" borderId="0" xfId="0" applyFont="1" applyBorder="1" applyAlignment="1">
      <alignment horizontal="center"/>
    </xf>
    <xf numFmtId="0" fontId="7" fillId="0" borderId="0" xfId="0" applyFont="1" applyBorder="1" applyAlignment="1"/>
    <xf numFmtId="0" fontId="17" fillId="0" borderId="0" xfId="0" applyFont="1" applyBorder="1" applyAlignment="1">
      <alignment horizontal="left"/>
    </xf>
    <xf numFmtId="0" fontId="16" fillId="0" borderId="0" xfId="0" applyFont="1" applyBorder="1" applyAlignment="1"/>
    <xf numFmtId="0" fontId="16" fillId="0" borderId="0" xfId="0" applyFont="1" applyBorder="1" applyAlignment="1">
      <alignment horizontal="right"/>
    </xf>
    <xf numFmtId="0" fontId="16" fillId="0" borderId="0" xfId="0" applyFont="1" applyBorder="1" applyAlignment="1">
      <alignment horizontal="left"/>
    </xf>
    <xf numFmtId="0" fontId="10" fillId="0" borderId="0" xfId="0" applyFont="1" applyBorder="1" applyAlignment="1"/>
    <xf numFmtId="0" fontId="9" fillId="0" borderId="0" xfId="0" applyFont="1" applyBorder="1" applyAlignment="1"/>
    <xf numFmtId="0" fontId="9" fillId="0" borderId="0" xfId="0" applyFont="1" applyBorder="1" applyAlignment="1">
      <alignment horizontal="justify" vertical="top" wrapText="1"/>
    </xf>
    <xf numFmtId="0" fontId="12" fillId="0" borderId="0" xfId="0" applyFont="1" applyBorder="1" applyAlignment="1"/>
    <xf numFmtId="0" fontId="20" fillId="0" borderId="0" xfId="0" applyFont="1" applyBorder="1" applyAlignment="1"/>
    <xf numFmtId="0" fontId="21" fillId="0" borderId="2" xfId="0" applyFont="1" applyBorder="1" applyAlignment="1">
      <alignment horizontal="right"/>
    </xf>
    <xf numFmtId="0" fontId="16" fillId="0" borderId="17" xfId="0" applyFont="1" applyBorder="1" applyAlignment="1">
      <alignment horizontal="left"/>
    </xf>
    <xf numFmtId="0" fontId="16" fillId="0" borderId="17" xfId="0" applyFont="1" applyBorder="1" applyAlignment="1"/>
    <xf numFmtId="0" fontId="21" fillId="0" borderId="0" xfId="0" applyFont="1" applyBorder="1"/>
    <xf numFmtId="0" fontId="21" fillId="0" borderId="17" xfId="0" applyFont="1" applyBorder="1" applyAlignment="1"/>
    <xf numFmtId="0" fontId="15" fillId="0" borderId="0" xfId="0" applyFont="1" applyBorder="1" applyAlignment="1"/>
    <xf numFmtId="0" fontId="20" fillId="0" borderId="0" xfId="0" applyFont="1" applyBorder="1" applyAlignment="1">
      <alignment horizontal="left"/>
    </xf>
    <xf numFmtId="0" fontId="21" fillId="0" borderId="0" xfId="0" applyFont="1" applyBorder="1" applyAlignment="1"/>
    <xf numFmtId="0" fontId="30" fillId="0" borderId="0" xfId="0" applyFont="1" applyBorder="1" applyAlignment="1"/>
    <xf numFmtId="0" fontId="30" fillId="0" borderId="0" xfId="0" applyFont="1" applyBorder="1"/>
    <xf numFmtId="0" fontId="10" fillId="0" borderId="0" xfId="0" applyFont="1" applyBorder="1" applyAlignment="1">
      <alignment horizontal="center"/>
    </xf>
    <xf numFmtId="0" fontId="36" fillId="0" borderId="0" xfId="0" applyFont="1" applyBorder="1" applyAlignment="1">
      <alignment horizontal="center"/>
    </xf>
    <xf numFmtId="0" fontId="36" fillId="0" borderId="0" xfId="0" applyFont="1" applyBorder="1" applyAlignment="1">
      <alignment horizontal="left"/>
    </xf>
    <xf numFmtId="0" fontId="10" fillId="0" borderId="0" xfId="0" applyFont="1" applyBorder="1" applyAlignment="1">
      <alignment horizontal="right"/>
    </xf>
    <xf numFmtId="0" fontId="10" fillId="0" borderId="0" xfId="0" applyFont="1" applyBorder="1" applyAlignment="1">
      <alignment horizontal="left"/>
    </xf>
    <xf numFmtId="0" fontId="33" fillId="0" borderId="0" xfId="0" applyFont="1" applyBorder="1"/>
    <xf numFmtId="0" fontId="9" fillId="0" borderId="0" xfId="0" applyFont="1" applyBorder="1" applyAlignment="1">
      <alignment horizontal="justify" wrapText="1"/>
    </xf>
    <xf numFmtId="4" fontId="17" fillId="0" borderId="0" xfId="0" applyNumberFormat="1" applyFont="1"/>
    <xf numFmtId="4" fontId="7" fillId="0" borderId="0" xfId="0" applyNumberFormat="1" applyFont="1" applyBorder="1" applyAlignment="1" applyProtection="1">
      <alignment horizontal="left"/>
    </xf>
    <xf numFmtId="4" fontId="15" fillId="0" borderId="0" xfId="0" applyNumberFormat="1" applyFont="1" applyBorder="1" applyAlignment="1" applyProtection="1">
      <alignment horizontal="left"/>
    </xf>
    <xf numFmtId="4" fontId="7" fillId="0" borderId="0" xfId="0" applyNumberFormat="1" applyFont="1" applyAlignment="1">
      <alignment horizontal="left"/>
    </xf>
    <xf numFmtId="4" fontId="31" fillId="0" borderId="0" xfId="0" applyNumberFormat="1" applyFont="1" applyBorder="1" applyAlignment="1" applyProtection="1">
      <alignment horizontal="left"/>
    </xf>
    <xf numFmtId="0" fontId="40" fillId="0" borderId="0" xfId="0" applyFont="1" applyAlignment="1">
      <alignment horizontal="justify"/>
    </xf>
    <xf numFmtId="4" fontId="17" fillId="0" borderId="0" xfId="0" applyNumberFormat="1" applyFont="1" applyBorder="1"/>
    <xf numFmtId="4" fontId="7" fillId="0" borderId="0" xfId="0" applyNumberFormat="1" applyFont="1" applyBorder="1" applyAlignment="1">
      <alignment horizontal="left" vertical="top" wrapText="1"/>
    </xf>
    <xf numFmtId="0" fontId="7" fillId="0" borderId="2" xfId="0" applyFont="1" applyBorder="1" applyAlignment="1">
      <alignment horizontal="justify" vertical="top" wrapText="1"/>
    </xf>
    <xf numFmtId="0" fontId="21" fillId="0" borderId="0" xfId="0" applyFont="1" applyBorder="1" applyAlignment="1">
      <alignment horizontal="justify"/>
    </xf>
    <xf numFmtId="0" fontId="15" fillId="0" borderId="2" xfId="0" applyFont="1" applyBorder="1" applyAlignment="1">
      <alignment horizontal="justify" vertical="top" wrapText="1"/>
    </xf>
    <xf numFmtId="4" fontId="9" fillId="0" borderId="0" xfId="0" applyNumberFormat="1" applyFont="1" applyAlignment="1">
      <alignment horizontal="justify" vertical="top" wrapText="1"/>
    </xf>
    <xf numFmtId="4" fontId="7" fillId="0" borderId="0" xfId="0" applyNumberFormat="1" applyFont="1" applyAlignment="1">
      <alignment horizontal="left" vertical="top" wrapText="1"/>
    </xf>
    <xf numFmtId="4" fontId="15" fillId="4" borderId="0" xfId="0" applyNumberFormat="1" applyFont="1" applyFill="1"/>
    <xf numFmtId="0" fontId="21" fillId="0" borderId="0" xfId="0" applyFont="1" applyBorder="1" applyAlignment="1">
      <alignment horizontal="left"/>
    </xf>
    <xf numFmtId="4" fontId="40" fillId="0" borderId="0" xfId="0" applyNumberFormat="1" applyFont="1" applyAlignment="1"/>
    <xf numFmtId="0" fontId="40" fillId="0" borderId="0" xfId="0" applyFont="1" applyAlignment="1"/>
    <xf numFmtId="0" fontId="15" fillId="0" borderId="0" xfId="0" applyFont="1" applyBorder="1" applyAlignment="1">
      <alignment horizontal="left" vertical="top" wrapText="1"/>
    </xf>
    <xf numFmtId="4" fontId="39" fillId="0" borderId="0" xfId="0" applyNumberFormat="1" applyFont="1" applyBorder="1"/>
    <xf numFmtId="0" fontId="9" fillId="0" borderId="0" xfId="0" applyFont="1" applyAlignment="1">
      <alignment horizontal="justify" wrapText="1"/>
    </xf>
  </cellXfs>
  <cellStyles count="9">
    <cellStyle name="Date" xfId="1"/>
    <cellStyle name="Fixed" xfId="2"/>
    <cellStyle name="Heading2" xfId="4"/>
    <cellStyle name="Naslov 1" xfId="3"/>
    <cellStyle name="Navadno" xfId="0" builtinId="0"/>
    <cellStyle name="Navadno 2" xfId="5"/>
    <cellStyle name="Navadno 3" xfId="6"/>
    <cellStyle name="Navadno_predracun" xfId="7"/>
    <cellStyle name="Total" xfId="8"/>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9D9D9"/>
      <rgbColor rgb="FF808080"/>
      <rgbColor rgb="FF9999FF"/>
      <rgbColor rgb="FF993366"/>
      <rgbColor rgb="FFFDEADA"/>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3465A4"/>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isarna">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W227"/>
  <sheetViews>
    <sheetView tabSelected="1" zoomScaleNormal="100" workbookViewId="0">
      <selection activeCell="B6" sqref="B6:I6"/>
    </sheetView>
  </sheetViews>
  <sheetFormatPr defaultColWidth="8.5" defaultRowHeight="15.75" x14ac:dyDescent="0.25"/>
  <cols>
    <col min="1" max="1" width="2.796875" customWidth="1"/>
    <col min="2" max="2" width="3.796875" customWidth="1"/>
    <col min="7" max="7" width="15" customWidth="1"/>
    <col min="8" max="9" width="5.796875" style="1" customWidth="1"/>
    <col min="10" max="10" width="2.796875" customWidth="1"/>
    <col min="11" max="11" width="11.296875" customWidth="1"/>
  </cols>
  <sheetData>
    <row r="1" spans="1:10" s="2" customFormat="1" ht="15" customHeight="1" x14ac:dyDescent="0.3">
      <c r="B1" s="418"/>
      <c r="C1" s="418"/>
      <c r="D1" s="418"/>
      <c r="E1" s="418"/>
      <c r="F1" s="418"/>
      <c r="G1" s="418"/>
      <c r="H1" s="418"/>
      <c r="I1" s="418"/>
    </row>
    <row r="2" spans="1:10" s="2" customFormat="1" ht="30" customHeight="1" x14ac:dyDescent="0.3">
      <c r="B2" s="419" t="s">
        <v>0</v>
      </c>
      <c r="C2" s="419"/>
      <c r="D2" s="419"/>
      <c r="E2" s="419"/>
      <c r="F2" s="419"/>
      <c r="G2" s="419"/>
      <c r="H2" s="419"/>
      <c r="I2" s="419"/>
    </row>
    <row r="3" spans="1:10" s="2" customFormat="1" ht="15" customHeight="1" x14ac:dyDescent="0.3">
      <c r="B3" s="420"/>
      <c r="C3" s="420"/>
      <c r="D3" s="420"/>
      <c r="E3" s="420"/>
      <c r="F3" s="420"/>
      <c r="G3" s="420"/>
      <c r="H3" s="420"/>
      <c r="I3" s="420"/>
    </row>
    <row r="4" spans="1:10" s="2" customFormat="1" ht="30" customHeight="1" x14ac:dyDescent="0.3">
      <c r="B4" s="421" t="s">
        <v>1</v>
      </c>
      <c r="C4" s="421"/>
      <c r="D4" s="421"/>
      <c r="E4" s="421"/>
      <c r="F4" s="421"/>
      <c r="G4" s="421"/>
      <c r="H4" s="421"/>
      <c r="I4" s="421"/>
    </row>
    <row r="5" spans="1:10" s="2" customFormat="1" ht="15" customHeight="1" x14ac:dyDescent="0.3">
      <c r="B5" s="420"/>
      <c r="C5" s="420"/>
      <c r="D5" s="420"/>
      <c r="E5" s="420"/>
      <c r="F5" s="420"/>
      <c r="G5" s="420"/>
      <c r="H5" s="420"/>
      <c r="I5" s="420"/>
    </row>
    <row r="6" spans="1:10" ht="30" customHeight="1" x14ac:dyDescent="0.25">
      <c r="B6" s="421" t="s">
        <v>2</v>
      </c>
      <c r="C6" s="421"/>
      <c r="D6" s="421"/>
      <c r="E6" s="421"/>
      <c r="F6" s="421"/>
      <c r="G6" s="421"/>
      <c r="H6" s="421"/>
      <c r="I6" s="421"/>
      <c r="J6" s="3"/>
    </row>
    <row r="7" spans="1:10" ht="30" customHeight="1" x14ac:dyDescent="0.25">
      <c r="B7" s="421" t="s">
        <v>3</v>
      </c>
      <c r="C7" s="421"/>
      <c r="D7" s="421"/>
      <c r="E7" s="421"/>
      <c r="F7" s="421"/>
      <c r="G7" s="421"/>
      <c r="H7" s="421"/>
      <c r="I7" s="421"/>
      <c r="J7" s="4"/>
    </row>
    <row r="8" spans="1:10" ht="15" customHeight="1" x14ac:dyDescent="0.25">
      <c r="B8" s="422"/>
      <c r="C8" s="422"/>
      <c r="D8" s="422"/>
      <c r="E8" s="422"/>
      <c r="F8" s="422"/>
      <c r="G8" s="422"/>
      <c r="H8" s="422"/>
      <c r="I8" s="422"/>
      <c r="J8" s="3"/>
    </row>
    <row r="9" spans="1:10" ht="24.95" customHeight="1" x14ac:dyDescent="0.25">
      <c r="A9" s="5"/>
      <c r="B9" s="423" t="s">
        <v>4</v>
      </c>
      <c r="C9" s="424" t="s">
        <v>5</v>
      </c>
      <c r="D9" s="424"/>
      <c r="E9" s="424"/>
      <c r="F9" s="424"/>
      <c r="G9" s="424"/>
      <c r="H9" s="425" t="s">
        <v>6</v>
      </c>
      <c r="I9" s="425"/>
      <c r="J9" s="6"/>
    </row>
    <row r="10" spans="1:10" ht="20.100000000000001" customHeight="1" x14ac:dyDescent="0.25">
      <c r="A10" s="5"/>
      <c r="B10" s="423"/>
      <c r="C10" s="424"/>
      <c r="D10" s="424"/>
      <c r="E10" s="424"/>
      <c r="F10" s="424"/>
      <c r="G10" s="424"/>
      <c r="H10" s="425"/>
      <c r="I10" s="425"/>
      <c r="J10" s="6"/>
    </row>
    <row r="11" spans="1:10" ht="30" customHeight="1" x14ac:dyDescent="0.25">
      <c r="A11" s="5"/>
      <c r="B11" s="423"/>
      <c r="C11" s="424"/>
      <c r="D11" s="424"/>
      <c r="E11" s="424"/>
      <c r="F11" s="424"/>
      <c r="G11" s="424"/>
      <c r="H11" s="425"/>
      <c r="I11" s="425"/>
      <c r="J11" s="6"/>
    </row>
    <row r="12" spans="1:10" ht="30" customHeight="1" x14ac:dyDescent="0.25">
      <c r="A12" s="5"/>
      <c r="B12" s="423"/>
      <c r="C12" s="424"/>
      <c r="D12" s="424"/>
      <c r="E12" s="424"/>
      <c r="F12" s="424"/>
      <c r="G12" s="424"/>
      <c r="H12" s="425"/>
      <c r="I12" s="425"/>
      <c r="J12" s="6"/>
    </row>
    <row r="13" spans="1:10" ht="15" customHeight="1" x14ac:dyDescent="0.25">
      <c r="A13" s="5"/>
      <c r="B13" s="426"/>
      <c r="C13" s="426"/>
      <c r="D13" s="426"/>
      <c r="E13" s="426"/>
      <c r="F13" s="426"/>
      <c r="G13" s="426"/>
      <c r="H13" s="426"/>
      <c r="I13" s="426"/>
      <c r="J13" s="3"/>
    </row>
    <row r="14" spans="1:10" ht="24.95" customHeight="1" x14ac:dyDescent="0.25">
      <c r="A14" s="5"/>
      <c r="B14" s="427" t="s">
        <v>7</v>
      </c>
      <c r="C14" s="427"/>
      <c r="D14" s="427"/>
      <c r="E14" s="427"/>
      <c r="F14" s="427"/>
      <c r="G14" s="427"/>
      <c r="H14" s="427"/>
      <c r="I14" s="427"/>
      <c r="J14" s="3"/>
    </row>
    <row r="15" spans="1:10" ht="15" customHeight="1" x14ac:dyDescent="0.25">
      <c r="A15" s="5"/>
      <c r="B15" s="428"/>
      <c r="C15" s="428"/>
      <c r="D15" s="428"/>
      <c r="E15" s="428"/>
      <c r="F15" s="428"/>
      <c r="G15" s="428"/>
      <c r="H15" s="428"/>
      <c r="I15" s="428"/>
      <c r="J15" s="3"/>
    </row>
    <row r="16" spans="1:10" ht="20.100000000000001" customHeight="1" x14ac:dyDescent="0.25">
      <c r="A16" s="5"/>
      <c r="B16" s="7" t="s">
        <v>8</v>
      </c>
      <c r="C16" s="429" t="s">
        <v>395</v>
      </c>
      <c r="D16" s="429"/>
      <c r="E16" s="429"/>
      <c r="F16" s="429"/>
      <c r="G16" s="429"/>
      <c r="H16" s="429"/>
      <c r="I16" s="429"/>
      <c r="J16" s="3"/>
    </row>
    <row r="17" spans="1:101" ht="15" customHeight="1" x14ac:dyDescent="0.25">
      <c r="A17" s="5"/>
      <c r="B17" s="430"/>
      <c r="C17" s="431" t="s">
        <v>9</v>
      </c>
      <c r="D17" s="431"/>
      <c r="E17" s="431"/>
      <c r="F17" s="431"/>
      <c r="G17" s="431"/>
      <c r="H17" s="432">
        <f>Segov_Apace_VH_Lesane!G34</f>
        <v>0</v>
      </c>
      <c r="I17" s="432"/>
      <c r="J17" s="6"/>
    </row>
    <row r="18" spans="1:101" ht="15" customHeight="1" x14ac:dyDescent="0.25">
      <c r="A18" s="5"/>
      <c r="B18" s="430"/>
      <c r="C18" s="433" t="s">
        <v>10</v>
      </c>
      <c r="D18" s="433"/>
      <c r="E18" s="433"/>
      <c r="F18" s="433"/>
      <c r="G18" s="433"/>
      <c r="H18" s="434">
        <f>Segov_Apace_VH_Lesane!G36</f>
        <v>0</v>
      </c>
      <c r="I18" s="434"/>
      <c r="J18" s="6"/>
    </row>
    <row r="19" spans="1:101" ht="15" customHeight="1" x14ac:dyDescent="0.25">
      <c r="A19" s="5"/>
      <c r="B19" s="430"/>
      <c r="C19" s="433" t="s">
        <v>11</v>
      </c>
      <c r="D19" s="433"/>
      <c r="E19" s="433"/>
      <c r="F19" s="433"/>
      <c r="G19" s="433"/>
      <c r="H19" s="434">
        <f>Segov_Apace_VH_Lesane!G38</f>
        <v>0</v>
      </c>
      <c r="I19" s="434"/>
      <c r="J19" s="6"/>
    </row>
    <row r="20" spans="1:101" s="2" customFormat="1" ht="15" customHeight="1" x14ac:dyDescent="0.3">
      <c r="A20" s="8"/>
      <c r="B20" s="9"/>
      <c r="C20" s="435" t="s">
        <v>12</v>
      </c>
      <c r="D20" s="435"/>
      <c r="E20" s="435"/>
      <c r="F20" s="435"/>
      <c r="G20" s="435"/>
      <c r="H20" s="436">
        <f>ROUND(H17+H18+H19,2)</f>
        <v>0</v>
      </c>
      <c r="I20" s="436"/>
      <c r="J20" s="10"/>
    </row>
    <row r="21" spans="1:101" x14ac:dyDescent="0.25">
      <c r="A21" s="5"/>
      <c r="B21" s="437"/>
      <c r="C21" s="437"/>
      <c r="D21" s="437"/>
      <c r="E21" s="437"/>
      <c r="F21" s="437"/>
      <c r="G21" s="437"/>
      <c r="H21" s="437"/>
      <c r="I21" s="437"/>
      <c r="J21" s="6"/>
    </row>
    <row r="22" spans="1:101" ht="20.100000000000001" customHeight="1" x14ac:dyDescent="0.25">
      <c r="A22" s="5"/>
      <c r="B22" s="7" t="s">
        <v>13</v>
      </c>
      <c r="C22" s="429" t="s">
        <v>396</v>
      </c>
      <c r="D22" s="429"/>
      <c r="E22" s="429"/>
      <c r="F22" s="429"/>
      <c r="G22" s="429"/>
      <c r="H22" s="429"/>
      <c r="I22" s="429"/>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2"/>
    </row>
    <row r="23" spans="1:101" ht="15" customHeight="1" x14ac:dyDescent="0.25">
      <c r="A23" s="5"/>
      <c r="B23" s="430"/>
      <c r="C23" s="431" t="s">
        <v>9</v>
      </c>
      <c r="D23" s="431"/>
      <c r="E23" s="431"/>
      <c r="F23" s="431"/>
      <c r="G23" s="431"/>
      <c r="H23" s="432">
        <f>Apace_Crnci_Zepovci!G34</f>
        <v>0</v>
      </c>
      <c r="I23" s="432"/>
      <c r="J23" s="6"/>
    </row>
    <row r="24" spans="1:101" ht="15" customHeight="1" x14ac:dyDescent="0.25">
      <c r="A24" s="5"/>
      <c r="B24" s="430"/>
      <c r="C24" s="433" t="s">
        <v>10</v>
      </c>
      <c r="D24" s="433"/>
      <c r="E24" s="433"/>
      <c r="F24" s="433"/>
      <c r="G24" s="433"/>
      <c r="H24" s="434">
        <f>Apace_Crnci_Zepovci!G36</f>
        <v>0</v>
      </c>
      <c r="I24" s="434"/>
      <c r="J24" s="6"/>
    </row>
    <row r="25" spans="1:101" ht="15" customHeight="1" x14ac:dyDescent="0.25">
      <c r="A25" s="5"/>
      <c r="B25" s="430"/>
      <c r="C25" s="433" t="s">
        <v>11</v>
      </c>
      <c r="D25" s="433"/>
      <c r="E25" s="433"/>
      <c r="F25" s="433"/>
      <c r="G25" s="433"/>
      <c r="H25" s="434">
        <f>Apace_Crnci_Zepovci!G38</f>
        <v>0</v>
      </c>
      <c r="I25" s="434"/>
      <c r="J25" s="6"/>
    </row>
    <row r="26" spans="1:101" s="2" customFormat="1" ht="15" customHeight="1" x14ac:dyDescent="0.3">
      <c r="A26" s="8"/>
      <c r="B26" s="9"/>
      <c r="C26" s="438" t="s">
        <v>12</v>
      </c>
      <c r="D26" s="438"/>
      <c r="E26" s="438"/>
      <c r="F26" s="438"/>
      <c r="G26" s="438"/>
      <c r="H26" s="436">
        <f>ROUND(H23+H24+H25,2)</f>
        <v>0</v>
      </c>
      <c r="I26" s="436"/>
      <c r="J26" s="10"/>
    </row>
    <row r="27" spans="1:101" s="2" customFormat="1" ht="20.100000000000001" customHeight="1" x14ac:dyDescent="0.3">
      <c r="A27" s="8"/>
      <c r="B27" s="439" t="s">
        <v>14</v>
      </c>
      <c r="C27" s="439"/>
      <c r="D27" s="439"/>
      <c r="E27" s="439"/>
      <c r="F27" s="439"/>
      <c r="G27" s="439"/>
      <c r="H27" s="440">
        <f>ROUND(H20+H26,2)</f>
        <v>0</v>
      </c>
      <c r="I27" s="440"/>
      <c r="J27" s="10"/>
    </row>
    <row r="28" spans="1:101" ht="15" customHeight="1" x14ac:dyDescent="0.25">
      <c r="A28" s="5"/>
      <c r="B28" s="437"/>
      <c r="C28" s="437"/>
      <c r="D28" s="437"/>
      <c r="E28" s="437"/>
      <c r="F28" s="437"/>
      <c r="G28" s="437"/>
      <c r="H28" s="437"/>
      <c r="I28" s="437"/>
      <c r="J28" s="6"/>
      <c r="K28" s="1"/>
    </row>
    <row r="29" spans="1:101" ht="20.100000000000001" customHeight="1" x14ac:dyDescent="0.25">
      <c r="A29" s="5"/>
      <c r="B29" s="427" t="s">
        <v>15</v>
      </c>
      <c r="C29" s="427"/>
      <c r="D29" s="427"/>
      <c r="E29" s="427"/>
      <c r="F29" s="427"/>
      <c r="G29" s="427"/>
      <c r="H29" s="427"/>
      <c r="I29" s="427"/>
      <c r="J29" s="6"/>
      <c r="K29" s="1"/>
    </row>
    <row r="30" spans="1:101" ht="15" customHeight="1" x14ac:dyDescent="0.25">
      <c r="A30" s="5"/>
      <c r="B30" s="437"/>
      <c r="C30" s="437"/>
      <c r="D30" s="437"/>
      <c r="E30" s="437"/>
      <c r="F30" s="437"/>
      <c r="G30" s="437"/>
      <c r="H30" s="437"/>
      <c r="I30" s="437"/>
      <c r="J30" s="6"/>
      <c r="K30" s="1"/>
    </row>
    <row r="31" spans="1:101" ht="20.100000000000001" customHeight="1" x14ac:dyDescent="0.25">
      <c r="A31" s="5"/>
      <c r="B31" s="7" t="s">
        <v>16</v>
      </c>
      <c r="C31" s="441" t="s">
        <v>17</v>
      </c>
      <c r="D31" s="441"/>
      <c r="E31" s="441"/>
      <c r="F31" s="441"/>
      <c r="G31" s="441"/>
      <c r="H31" s="441"/>
      <c r="I31" s="441"/>
      <c r="J31" s="6"/>
    </row>
    <row r="32" spans="1:101" ht="15" customHeight="1" x14ac:dyDescent="0.25">
      <c r="A32" s="5"/>
      <c r="B32" s="442"/>
      <c r="C32" s="431" t="s">
        <v>9</v>
      </c>
      <c r="D32" s="431"/>
      <c r="E32" s="431"/>
      <c r="F32" s="431"/>
      <c r="G32" s="431"/>
      <c r="H32" s="432">
        <f>'Crnci_Konjisce_Zepovci(Mihovci)'!G19</f>
        <v>0</v>
      </c>
      <c r="I32" s="432"/>
      <c r="J32" s="6"/>
    </row>
    <row r="33" spans="1:10" ht="15" customHeight="1" x14ac:dyDescent="0.25">
      <c r="A33" s="5"/>
      <c r="B33" s="442"/>
      <c r="C33" s="433" t="s">
        <v>10</v>
      </c>
      <c r="D33" s="433"/>
      <c r="E33" s="433"/>
      <c r="F33" s="433"/>
      <c r="G33" s="433"/>
      <c r="H33" s="434">
        <f>'Crnci_Konjisce_Zepovci(Mihovci)'!G21</f>
        <v>0</v>
      </c>
      <c r="I33" s="434"/>
      <c r="J33" s="6"/>
    </row>
    <row r="34" spans="1:10" ht="15" customHeight="1" x14ac:dyDescent="0.25">
      <c r="A34" s="5"/>
      <c r="B34" s="442"/>
      <c r="C34" s="443" t="s">
        <v>11</v>
      </c>
      <c r="D34" s="443"/>
      <c r="E34" s="443"/>
      <c r="F34" s="443"/>
      <c r="G34" s="443"/>
      <c r="H34" s="444">
        <f>'Crnci_Konjisce_Zepovci(Mihovci)'!G23</f>
        <v>0</v>
      </c>
      <c r="I34" s="444"/>
      <c r="J34" s="6"/>
    </row>
    <row r="35" spans="1:10" s="2" customFormat="1" ht="15" customHeight="1" x14ac:dyDescent="0.3">
      <c r="A35" s="8"/>
      <c r="B35" s="13"/>
      <c r="C35" s="445" t="s">
        <v>12</v>
      </c>
      <c r="D35" s="445"/>
      <c r="E35" s="445"/>
      <c r="F35" s="445"/>
      <c r="G35" s="445"/>
      <c r="H35" s="446">
        <f>ROUND(H32+H33+H34,2)</f>
        <v>0</v>
      </c>
      <c r="I35" s="446"/>
      <c r="J35" s="10"/>
    </row>
    <row r="36" spans="1:10" ht="15" customHeight="1" x14ac:dyDescent="0.25">
      <c r="A36" s="5"/>
      <c r="B36" s="437"/>
      <c r="C36" s="437"/>
      <c r="D36" s="437"/>
      <c r="E36" s="437"/>
      <c r="F36" s="437"/>
      <c r="G36" s="437"/>
      <c r="H36" s="437"/>
      <c r="I36" s="437"/>
      <c r="J36" s="6"/>
    </row>
    <row r="37" spans="1:10" ht="20.100000000000001" customHeight="1" x14ac:dyDescent="0.25">
      <c r="A37" s="5"/>
      <c r="B37" s="7" t="s">
        <v>18</v>
      </c>
      <c r="C37" s="429" t="s">
        <v>397</v>
      </c>
      <c r="D37" s="429"/>
      <c r="E37" s="429"/>
      <c r="F37" s="429"/>
      <c r="G37" s="429"/>
      <c r="H37" s="429"/>
      <c r="I37" s="429"/>
      <c r="J37" s="6"/>
    </row>
    <row r="38" spans="1:10" ht="15" customHeight="1" x14ac:dyDescent="0.25">
      <c r="A38" s="5"/>
      <c r="B38" s="430"/>
      <c r="C38" s="431" t="s">
        <v>9</v>
      </c>
      <c r="D38" s="431"/>
      <c r="E38" s="431"/>
      <c r="F38" s="431"/>
      <c r="G38" s="431"/>
      <c r="H38" s="432">
        <f>Ziberci_SpKonjisce_odsek1!G20</f>
        <v>0</v>
      </c>
      <c r="I38" s="432"/>
      <c r="J38" s="6"/>
    </row>
    <row r="39" spans="1:10" ht="15" customHeight="1" x14ac:dyDescent="0.25">
      <c r="A39" s="5"/>
      <c r="B39" s="430"/>
      <c r="C39" s="443" t="s">
        <v>10</v>
      </c>
      <c r="D39" s="443"/>
      <c r="E39" s="443"/>
      <c r="F39" s="443"/>
      <c r="G39" s="443"/>
      <c r="H39" s="444">
        <f>Ziberci_SpKonjisce_odsek1!G22</f>
        <v>0</v>
      </c>
      <c r="I39" s="444"/>
      <c r="J39" s="6"/>
    </row>
    <row r="40" spans="1:10" ht="15" customHeight="1" x14ac:dyDescent="0.25">
      <c r="A40" s="5"/>
      <c r="B40" s="430"/>
      <c r="C40" s="433" t="s">
        <v>11</v>
      </c>
      <c r="D40" s="433"/>
      <c r="E40" s="433"/>
      <c r="F40" s="433"/>
      <c r="G40" s="433"/>
      <c r="H40" s="434">
        <f>Ziberci_SpKonjisce_odsek1!G24</f>
        <v>0</v>
      </c>
      <c r="I40" s="434"/>
      <c r="J40" s="6"/>
    </row>
    <row r="41" spans="1:10" ht="15" customHeight="1" x14ac:dyDescent="0.25">
      <c r="A41" s="5"/>
      <c r="B41" s="9"/>
      <c r="C41" s="438" t="s">
        <v>12</v>
      </c>
      <c r="D41" s="438"/>
      <c r="E41" s="438"/>
      <c r="F41" s="438"/>
      <c r="G41" s="438"/>
      <c r="H41" s="436">
        <f>ROUND(H38+H39+H40,2)</f>
        <v>0</v>
      </c>
      <c r="I41" s="436"/>
      <c r="J41" s="6"/>
    </row>
    <row r="42" spans="1:10" ht="15" customHeight="1" x14ac:dyDescent="0.25">
      <c r="A42" s="5"/>
      <c r="B42" s="447"/>
      <c r="C42" s="447"/>
      <c r="D42" s="447"/>
      <c r="E42" s="447"/>
      <c r="F42" s="447"/>
      <c r="G42" s="447"/>
      <c r="H42" s="447"/>
      <c r="I42" s="447"/>
      <c r="J42" s="6"/>
    </row>
    <row r="43" spans="1:10" ht="20.100000000000001" customHeight="1" x14ac:dyDescent="0.25">
      <c r="A43" s="5"/>
      <c r="B43" s="7" t="s">
        <v>19</v>
      </c>
      <c r="C43" s="441" t="s">
        <v>20</v>
      </c>
      <c r="D43" s="441"/>
      <c r="E43" s="441"/>
      <c r="F43" s="441"/>
      <c r="G43" s="441"/>
      <c r="H43" s="441"/>
      <c r="I43" s="441"/>
      <c r="J43" s="6"/>
    </row>
    <row r="44" spans="1:10" ht="15" customHeight="1" x14ac:dyDescent="0.25">
      <c r="A44" s="5"/>
      <c r="B44" s="442"/>
      <c r="C44" s="431" t="s">
        <v>9</v>
      </c>
      <c r="D44" s="431"/>
      <c r="E44" s="431"/>
      <c r="F44" s="431"/>
      <c r="G44" s="431"/>
      <c r="H44" s="432">
        <f>Ziberci_SpKonjisce_odsek2!G21</f>
        <v>0</v>
      </c>
      <c r="I44" s="432"/>
      <c r="J44" s="6"/>
    </row>
    <row r="45" spans="1:10" ht="15" customHeight="1" x14ac:dyDescent="0.25">
      <c r="A45" s="5"/>
      <c r="B45" s="442"/>
      <c r="C45" s="433" t="s">
        <v>10</v>
      </c>
      <c r="D45" s="433"/>
      <c r="E45" s="433"/>
      <c r="F45" s="433"/>
      <c r="G45" s="433"/>
      <c r="H45" s="434">
        <f>Ziberci_SpKonjisce_odsek2!G23</f>
        <v>0</v>
      </c>
      <c r="I45" s="434"/>
      <c r="J45" s="6"/>
    </row>
    <row r="46" spans="1:10" ht="15" customHeight="1" x14ac:dyDescent="0.25">
      <c r="A46" s="5"/>
      <c r="B46" s="442"/>
      <c r="C46" s="448" t="s">
        <v>11</v>
      </c>
      <c r="D46" s="448"/>
      <c r="E46" s="448"/>
      <c r="F46" s="448"/>
      <c r="G46" s="448"/>
      <c r="H46" s="444">
        <f>Ziberci_SpKonjisce_odsek2!G25</f>
        <v>0</v>
      </c>
      <c r="I46" s="444"/>
      <c r="J46" s="6"/>
    </row>
    <row r="47" spans="1:10" ht="15" customHeight="1" x14ac:dyDescent="0.25">
      <c r="A47" s="5"/>
      <c r="B47" s="13"/>
      <c r="C47" s="445" t="s">
        <v>12</v>
      </c>
      <c r="D47" s="445"/>
      <c r="E47" s="445"/>
      <c r="F47" s="445"/>
      <c r="G47" s="445"/>
      <c r="H47" s="446">
        <f>ROUND(H44+H45+H46,2)</f>
        <v>0</v>
      </c>
      <c r="I47" s="446"/>
      <c r="J47" s="6"/>
    </row>
    <row r="48" spans="1:10" ht="15" customHeight="1" x14ac:dyDescent="0.25">
      <c r="A48" s="5"/>
      <c r="B48" s="447"/>
      <c r="C48" s="447"/>
      <c r="D48" s="447"/>
      <c r="E48" s="447"/>
      <c r="F48" s="447"/>
      <c r="G48" s="447"/>
      <c r="H48" s="447"/>
      <c r="I48" s="447"/>
      <c r="J48" s="6"/>
    </row>
    <row r="49" spans="1:10" ht="20.100000000000001" customHeight="1" x14ac:dyDescent="0.25">
      <c r="A49" s="5"/>
      <c r="B49" s="7" t="s">
        <v>21</v>
      </c>
      <c r="C49" s="441" t="s">
        <v>22</v>
      </c>
      <c r="D49" s="441"/>
      <c r="E49" s="441"/>
      <c r="F49" s="441"/>
      <c r="G49" s="441"/>
      <c r="H49" s="441"/>
      <c r="I49" s="441"/>
      <c r="J49" s="6"/>
    </row>
    <row r="50" spans="1:10" ht="15" customHeight="1" x14ac:dyDescent="0.25">
      <c r="A50" s="5"/>
      <c r="B50" s="442"/>
      <c r="C50" s="431" t="s">
        <v>9</v>
      </c>
      <c r="D50" s="431"/>
      <c r="E50" s="431"/>
      <c r="F50" s="431"/>
      <c r="G50" s="431"/>
      <c r="H50" s="432">
        <f>Vratja_vas_Trate!G29</f>
        <v>0</v>
      </c>
      <c r="I50" s="432"/>
      <c r="J50" s="6"/>
    </row>
    <row r="51" spans="1:10" ht="15" customHeight="1" x14ac:dyDescent="0.25">
      <c r="A51" s="5"/>
      <c r="B51" s="442"/>
      <c r="C51" s="433" t="s">
        <v>10</v>
      </c>
      <c r="D51" s="433"/>
      <c r="E51" s="433"/>
      <c r="F51" s="433"/>
      <c r="G51" s="433"/>
      <c r="H51" s="434">
        <f>Vratja_vas_Trate!G31</f>
        <v>0</v>
      </c>
      <c r="I51" s="434"/>
      <c r="J51" s="6"/>
    </row>
    <row r="52" spans="1:10" ht="15" customHeight="1" x14ac:dyDescent="0.25">
      <c r="A52" s="5"/>
      <c r="B52" s="442"/>
      <c r="C52" s="448" t="s">
        <v>11</v>
      </c>
      <c r="D52" s="448"/>
      <c r="E52" s="448"/>
      <c r="F52" s="448"/>
      <c r="G52" s="448"/>
      <c r="H52" s="444">
        <f>Vratja_vas_Trate!G33</f>
        <v>0</v>
      </c>
      <c r="I52" s="444"/>
      <c r="J52" s="6"/>
    </row>
    <row r="53" spans="1:10" ht="15" customHeight="1" x14ac:dyDescent="0.25">
      <c r="A53" s="5"/>
      <c r="B53" s="14"/>
      <c r="C53" s="438" t="s">
        <v>12</v>
      </c>
      <c r="D53" s="438"/>
      <c r="E53" s="438"/>
      <c r="F53" s="438"/>
      <c r="G53" s="438"/>
      <c r="H53" s="449">
        <f>ROUND(H50+H51+H52,2)</f>
        <v>0</v>
      </c>
      <c r="I53" s="449"/>
      <c r="J53" s="6"/>
    </row>
    <row r="54" spans="1:10" ht="15" customHeight="1" x14ac:dyDescent="0.25">
      <c r="A54" s="5"/>
      <c r="B54" s="450"/>
      <c r="C54" s="450"/>
      <c r="D54" s="450"/>
      <c r="E54" s="450"/>
      <c r="F54" s="450"/>
      <c r="G54" s="450"/>
      <c r="H54" s="450"/>
      <c r="I54" s="450"/>
      <c r="J54" s="6"/>
    </row>
    <row r="55" spans="1:10" ht="20.100000000000001" customHeight="1" x14ac:dyDescent="0.25">
      <c r="A55" s="5"/>
      <c r="B55" s="451" t="s">
        <v>23</v>
      </c>
      <c r="C55" s="451"/>
      <c r="D55" s="451"/>
      <c r="E55" s="451"/>
      <c r="F55" s="451"/>
      <c r="G55" s="451"/>
      <c r="H55" s="440">
        <f>ROUND(H35+H41+H47+H53,2)</f>
        <v>0</v>
      </c>
      <c r="I55" s="440"/>
      <c r="J55" s="6"/>
    </row>
    <row r="56" spans="1:10" ht="15" customHeight="1" x14ac:dyDescent="0.25">
      <c r="A56" s="5"/>
      <c r="B56" s="453"/>
      <c r="C56" s="453"/>
      <c r="D56" s="453"/>
      <c r="E56" s="453"/>
      <c r="F56" s="453"/>
      <c r="G56" s="453"/>
      <c r="H56" s="453"/>
      <c r="I56" s="453"/>
      <c r="J56" s="6"/>
    </row>
    <row r="57" spans="1:10" ht="20.100000000000001" customHeight="1" x14ac:dyDescent="0.25">
      <c r="A57" s="5"/>
      <c r="B57" s="454"/>
      <c r="C57" s="455" t="s">
        <v>24</v>
      </c>
      <c r="D57" s="455"/>
      <c r="E57" s="455"/>
      <c r="F57" s="455"/>
      <c r="G57" s="455"/>
      <c r="H57" s="456">
        <f>ROUND(H27+H55,2)</f>
        <v>0</v>
      </c>
      <c r="I57" s="456"/>
      <c r="J57" s="6"/>
    </row>
    <row r="58" spans="1:10" ht="15" customHeight="1" x14ac:dyDescent="0.25">
      <c r="A58" s="5"/>
      <c r="B58" s="454"/>
      <c r="C58" s="457" t="s">
        <v>25</v>
      </c>
      <c r="D58" s="457"/>
      <c r="E58" s="457"/>
      <c r="F58" s="457"/>
      <c r="G58" s="457"/>
      <c r="H58" s="458">
        <f>ROUND(H57*0.22,2)</f>
        <v>0</v>
      </c>
      <c r="I58" s="458"/>
      <c r="J58" s="6"/>
    </row>
    <row r="59" spans="1:10" ht="24.95" customHeight="1" x14ac:dyDescent="0.25">
      <c r="A59" s="5"/>
      <c r="B59" s="454"/>
      <c r="C59" s="459" t="s">
        <v>26</v>
      </c>
      <c r="D59" s="459"/>
      <c r="E59" s="459"/>
      <c r="F59" s="459"/>
      <c r="G59" s="459"/>
      <c r="H59" s="460">
        <f>ROUND(H57+H58,2)</f>
        <v>0</v>
      </c>
      <c r="I59" s="460"/>
      <c r="J59" s="6"/>
    </row>
    <row r="60" spans="1:10" x14ac:dyDescent="0.25">
      <c r="A60" s="452"/>
      <c r="B60" s="452"/>
      <c r="C60" s="452"/>
      <c r="D60" s="452"/>
      <c r="E60" s="452"/>
      <c r="F60" s="452"/>
      <c r="G60" s="452"/>
      <c r="H60" s="452"/>
      <c r="I60" s="452"/>
      <c r="J60" s="452"/>
    </row>
    <row r="61" spans="1:10" x14ac:dyDescent="0.25">
      <c r="B61" s="15"/>
      <c r="C61" s="15"/>
      <c r="D61" s="15"/>
      <c r="E61" s="15"/>
      <c r="F61" s="15"/>
      <c r="G61" s="15"/>
      <c r="H61" s="16"/>
      <c r="I61" s="16"/>
      <c r="J61" s="3"/>
    </row>
    <row r="62" spans="1:10" x14ac:dyDescent="0.25">
      <c r="B62" s="15"/>
      <c r="C62" s="15"/>
      <c r="D62" s="15"/>
      <c r="E62" s="15"/>
      <c r="F62" s="15"/>
      <c r="G62" s="15"/>
      <c r="H62" s="16"/>
      <c r="I62" s="16"/>
      <c r="J62" s="3"/>
    </row>
    <row r="63" spans="1:10" x14ac:dyDescent="0.25">
      <c r="B63" s="15"/>
      <c r="C63" s="15"/>
      <c r="D63" s="15"/>
      <c r="E63" s="15"/>
      <c r="F63" s="15"/>
      <c r="G63" s="15"/>
      <c r="H63" s="16"/>
      <c r="I63" s="16"/>
      <c r="J63" s="3"/>
    </row>
    <row r="64" spans="1:10" x14ac:dyDescent="0.25">
      <c r="B64" s="17"/>
      <c r="C64" s="17"/>
      <c r="D64" s="17"/>
      <c r="E64" s="17"/>
      <c r="F64" s="17"/>
      <c r="G64" s="17"/>
      <c r="H64" s="18"/>
      <c r="I64" s="18"/>
    </row>
    <row r="65" spans="2:9" x14ac:dyDescent="0.25">
      <c r="B65" s="17"/>
      <c r="C65" s="17"/>
      <c r="D65" s="17"/>
      <c r="E65" s="17"/>
      <c r="F65" s="17"/>
      <c r="G65" s="17"/>
      <c r="H65" s="18"/>
      <c r="I65" s="18"/>
    </row>
    <row r="66" spans="2:9" x14ac:dyDescent="0.25">
      <c r="B66" s="17"/>
      <c r="C66" s="17"/>
      <c r="D66" s="17"/>
      <c r="E66" s="17"/>
      <c r="F66" s="17"/>
      <c r="G66" s="17"/>
      <c r="H66" s="18"/>
      <c r="I66" s="18"/>
    </row>
    <row r="67" spans="2:9" x14ac:dyDescent="0.25">
      <c r="B67" s="17"/>
      <c r="C67" s="17"/>
      <c r="D67" s="17"/>
      <c r="E67" s="17"/>
      <c r="F67" s="17"/>
      <c r="G67" s="17"/>
      <c r="H67" s="18"/>
      <c r="I67" s="18"/>
    </row>
    <row r="68" spans="2:9" x14ac:dyDescent="0.25">
      <c r="B68" s="17"/>
      <c r="C68" s="17"/>
      <c r="D68" s="17"/>
      <c r="E68" s="17"/>
      <c r="F68" s="17"/>
      <c r="G68" s="17"/>
      <c r="H68" s="18"/>
      <c r="I68" s="18"/>
    </row>
    <row r="69" spans="2:9" x14ac:dyDescent="0.25">
      <c r="B69" s="17"/>
      <c r="C69" s="17"/>
      <c r="D69" s="17"/>
      <c r="E69" s="17"/>
      <c r="F69" s="17"/>
      <c r="G69" s="17"/>
      <c r="H69" s="18"/>
      <c r="I69" s="18"/>
    </row>
    <row r="70" spans="2:9" x14ac:dyDescent="0.25">
      <c r="B70" s="17"/>
      <c r="C70" s="17"/>
      <c r="D70" s="17"/>
      <c r="E70" s="17"/>
      <c r="F70" s="17"/>
      <c r="G70" s="17"/>
      <c r="H70" s="18"/>
      <c r="I70" s="18"/>
    </row>
    <row r="71" spans="2:9" x14ac:dyDescent="0.25">
      <c r="B71" s="17"/>
      <c r="C71" s="17"/>
      <c r="D71" s="17"/>
      <c r="E71" s="17"/>
      <c r="F71" s="17"/>
      <c r="G71" s="17"/>
      <c r="H71" s="18"/>
      <c r="I71" s="18"/>
    </row>
    <row r="72" spans="2:9" x14ac:dyDescent="0.25">
      <c r="B72" s="17"/>
      <c r="C72" s="17"/>
      <c r="D72" s="17"/>
      <c r="E72" s="17"/>
      <c r="F72" s="17"/>
      <c r="G72" s="17"/>
      <c r="H72" s="18"/>
      <c r="I72" s="18"/>
    </row>
    <row r="73" spans="2:9" x14ac:dyDescent="0.25">
      <c r="B73" s="17"/>
      <c r="C73" s="17"/>
      <c r="D73" s="17"/>
      <c r="E73" s="17"/>
      <c r="F73" s="17"/>
      <c r="G73" s="17"/>
      <c r="H73" s="18"/>
      <c r="I73" s="18"/>
    </row>
    <row r="74" spans="2:9" x14ac:dyDescent="0.25">
      <c r="B74" s="17"/>
      <c r="C74" s="17"/>
      <c r="D74" s="17"/>
      <c r="E74" s="17"/>
      <c r="F74" s="17"/>
      <c r="G74" s="17"/>
      <c r="H74" s="18"/>
      <c r="I74" s="18"/>
    </row>
    <row r="75" spans="2:9" x14ac:dyDescent="0.25">
      <c r="B75" s="17"/>
      <c r="C75" s="17"/>
      <c r="D75" s="17"/>
      <c r="E75" s="17"/>
      <c r="F75" s="17"/>
      <c r="G75" s="17"/>
      <c r="H75" s="18"/>
      <c r="I75" s="18"/>
    </row>
    <row r="76" spans="2:9" x14ac:dyDescent="0.25">
      <c r="B76" s="17"/>
      <c r="C76" s="17"/>
      <c r="D76" s="17"/>
      <c r="E76" s="17"/>
      <c r="F76" s="17"/>
      <c r="G76" s="17"/>
      <c r="H76" s="18"/>
      <c r="I76" s="18"/>
    </row>
    <row r="77" spans="2:9" x14ac:dyDescent="0.25">
      <c r="B77" s="17"/>
      <c r="C77" s="17"/>
      <c r="D77" s="17"/>
      <c r="E77" s="17"/>
      <c r="F77" s="17"/>
      <c r="G77" s="17"/>
      <c r="H77" s="18"/>
      <c r="I77" s="18"/>
    </row>
    <row r="78" spans="2:9" x14ac:dyDescent="0.25">
      <c r="B78" s="17"/>
      <c r="C78" s="17"/>
      <c r="D78" s="17"/>
      <c r="E78" s="17"/>
      <c r="F78" s="17"/>
      <c r="G78" s="17"/>
      <c r="H78" s="18"/>
      <c r="I78" s="18"/>
    </row>
    <row r="79" spans="2:9" x14ac:dyDescent="0.25">
      <c r="B79" s="17"/>
      <c r="C79" s="17"/>
      <c r="D79" s="17"/>
      <c r="E79" s="17"/>
      <c r="F79" s="17"/>
      <c r="G79" s="17"/>
      <c r="H79" s="18"/>
      <c r="I79" s="18"/>
    </row>
    <row r="80" spans="2:9" x14ac:dyDescent="0.25">
      <c r="B80" s="17"/>
      <c r="C80" s="17"/>
      <c r="D80" s="17"/>
      <c r="E80" s="17"/>
      <c r="F80" s="17"/>
      <c r="G80" s="17"/>
      <c r="H80" s="18"/>
      <c r="I80" s="18"/>
    </row>
    <row r="81" spans="2:9" x14ac:dyDescent="0.25">
      <c r="B81" s="17"/>
      <c r="C81" s="17"/>
      <c r="D81" s="17"/>
      <c r="E81" s="17"/>
      <c r="F81" s="17"/>
      <c r="G81" s="17"/>
      <c r="H81" s="18"/>
      <c r="I81" s="18"/>
    </row>
    <row r="82" spans="2:9" x14ac:dyDescent="0.25">
      <c r="B82" s="17"/>
      <c r="C82" s="17"/>
      <c r="D82" s="17"/>
      <c r="E82" s="17"/>
      <c r="F82" s="17"/>
      <c r="G82" s="17"/>
      <c r="H82" s="18"/>
      <c r="I82" s="18"/>
    </row>
    <row r="83" spans="2:9" x14ac:dyDescent="0.25">
      <c r="B83" s="17"/>
      <c r="C83" s="17"/>
      <c r="D83" s="17"/>
      <c r="E83" s="17"/>
      <c r="F83" s="17"/>
      <c r="G83" s="17"/>
      <c r="H83" s="18"/>
      <c r="I83" s="18"/>
    </row>
    <row r="84" spans="2:9" x14ac:dyDescent="0.25">
      <c r="B84" s="17"/>
      <c r="C84" s="17"/>
      <c r="D84" s="17"/>
      <c r="E84" s="17"/>
      <c r="F84" s="17"/>
      <c r="G84" s="17"/>
      <c r="H84" s="18"/>
      <c r="I84" s="18"/>
    </row>
    <row r="85" spans="2:9" x14ac:dyDescent="0.25">
      <c r="B85" s="17"/>
      <c r="C85" s="17"/>
      <c r="D85" s="17"/>
      <c r="E85" s="17"/>
      <c r="F85" s="17"/>
      <c r="G85" s="17"/>
      <c r="H85" s="18"/>
      <c r="I85" s="18"/>
    </row>
    <row r="86" spans="2:9" x14ac:dyDescent="0.25">
      <c r="B86" s="17"/>
      <c r="C86" s="17"/>
      <c r="D86" s="17"/>
      <c r="E86" s="17"/>
      <c r="F86" s="17"/>
      <c r="G86" s="17"/>
      <c r="H86" s="18"/>
      <c r="I86" s="18"/>
    </row>
    <row r="87" spans="2:9" x14ac:dyDescent="0.25">
      <c r="B87" s="17"/>
      <c r="C87" s="17"/>
      <c r="D87" s="17"/>
      <c r="E87" s="17"/>
      <c r="F87" s="17"/>
      <c r="G87" s="17"/>
      <c r="H87" s="18"/>
      <c r="I87" s="18"/>
    </row>
    <row r="88" spans="2:9" x14ac:dyDescent="0.25">
      <c r="B88" s="17"/>
      <c r="C88" s="17"/>
      <c r="D88" s="17"/>
      <c r="E88" s="17"/>
      <c r="F88" s="17"/>
      <c r="G88" s="17"/>
      <c r="H88" s="18"/>
      <c r="I88" s="18"/>
    </row>
    <row r="89" spans="2:9" x14ac:dyDescent="0.25">
      <c r="B89" s="17"/>
      <c r="C89" s="17"/>
      <c r="D89" s="17"/>
      <c r="E89" s="17"/>
      <c r="F89" s="17"/>
      <c r="G89" s="17"/>
      <c r="H89" s="18"/>
      <c r="I89" s="18"/>
    </row>
    <row r="90" spans="2:9" x14ac:dyDescent="0.25">
      <c r="B90" s="17"/>
      <c r="C90" s="17"/>
      <c r="D90" s="17"/>
      <c r="E90" s="17"/>
      <c r="F90" s="17"/>
      <c r="G90" s="17"/>
      <c r="H90" s="18"/>
      <c r="I90" s="18"/>
    </row>
    <row r="91" spans="2:9" x14ac:dyDescent="0.25">
      <c r="B91" s="17"/>
      <c r="C91" s="17"/>
      <c r="D91" s="17"/>
      <c r="E91" s="17"/>
      <c r="F91" s="17"/>
      <c r="G91" s="17"/>
      <c r="H91" s="18"/>
      <c r="I91" s="18"/>
    </row>
    <row r="92" spans="2:9" x14ac:dyDescent="0.25">
      <c r="B92" s="17"/>
      <c r="C92" s="17"/>
      <c r="D92" s="17"/>
      <c r="E92" s="17"/>
      <c r="F92" s="17"/>
      <c r="G92" s="17"/>
      <c r="H92" s="18"/>
      <c r="I92" s="18"/>
    </row>
    <row r="93" spans="2:9" x14ac:dyDescent="0.25">
      <c r="B93" s="17"/>
      <c r="C93" s="17"/>
      <c r="D93" s="17"/>
      <c r="E93" s="17"/>
      <c r="F93" s="17"/>
      <c r="G93" s="17"/>
      <c r="H93" s="18"/>
      <c r="I93" s="18"/>
    </row>
    <row r="94" spans="2:9" x14ac:dyDescent="0.25">
      <c r="B94" s="17"/>
      <c r="C94" s="17"/>
      <c r="D94" s="17"/>
      <c r="E94" s="17"/>
      <c r="F94" s="17"/>
      <c r="G94" s="17"/>
      <c r="H94" s="18"/>
      <c r="I94" s="18"/>
    </row>
    <row r="95" spans="2:9" x14ac:dyDescent="0.25">
      <c r="B95" s="17"/>
      <c r="C95" s="17"/>
      <c r="D95" s="17"/>
      <c r="E95" s="17"/>
      <c r="F95" s="17"/>
      <c r="G95" s="17"/>
      <c r="H95" s="18"/>
      <c r="I95" s="18"/>
    </row>
    <row r="96" spans="2:9" x14ac:dyDescent="0.25">
      <c r="B96" s="17"/>
      <c r="C96" s="17"/>
      <c r="D96" s="17"/>
      <c r="E96" s="17"/>
      <c r="F96" s="17"/>
      <c r="G96" s="17"/>
      <c r="H96" s="18"/>
      <c r="I96" s="18"/>
    </row>
    <row r="97" spans="2:9" x14ac:dyDescent="0.25">
      <c r="B97" s="17"/>
      <c r="C97" s="17"/>
      <c r="D97" s="17"/>
      <c r="E97" s="17"/>
      <c r="F97" s="17"/>
      <c r="G97" s="17"/>
      <c r="H97" s="18"/>
      <c r="I97" s="18"/>
    </row>
    <row r="98" spans="2:9" x14ac:dyDescent="0.25">
      <c r="B98" s="17"/>
      <c r="C98" s="17"/>
      <c r="D98" s="17"/>
      <c r="E98" s="17"/>
      <c r="F98" s="17"/>
      <c r="G98" s="17"/>
      <c r="H98" s="18"/>
      <c r="I98" s="18"/>
    </row>
    <row r="99" spans="2:9" x14ac:dyDescent="0.25">
      <c r="B99" s="17"/>
      <c r="C99" s="17"/>
      <c r="D99" s="17"/>
      <c r="E99" s="17"/>
      <c r="F99" s="17"/>
      <c r="G99" s="17"/>
      <c r="H99" s="18"/>
      <c r="I99" s="18"/>
    </row>
    <row r="100" spans="2:9" x14ac:dyDescent="0.25">
      <c r="B100" s="17"/>
      <c r="C100" s="17"/>
      <c r="D100" s="17"/>
      <c r="E100" s="17"/>
      <c r="F100" s="17"/>
      <c r="G100" s="17"/>
      <c r="H100" s="18"/>
      <c r="I100" s="18"/>
    </row>
    <row r="101" spans="2:9" x14ac:dyDescent="0.25">
      <c r="B101" s="17"/>
      <c r="C101" s="17"/>
      <c r="D101" s="17"/>
      <c r="E101" s="17"/>
      <c r="F101" s="17"/>
      <c r="G101" s="17"/>
      <c r="H101" s="18"/>
      <c r="I101" s="18"/>
    </row>
    <row r="102" spans="2:9" x14ac:dyDescent="0.25">
      <c r="B102" s="17"/>
      <c r="C102" s="17"/>
      <c r="D102" s="17"/>
      <c r="E102" s="17"/>
      <c r="F102" s="17"/>
      <c r="G102" s="17"/>
      <c r="H102" s="18"/>
      <c r="I102" s="18"/>
    </row>
    <row r="103" spans="2:9" x14ac:dyDescent="0.25">
      <c r="B103" s="17"/>
      <c r="C103" s="17"/>
      <c r="D103" s="17"/>
      <c r="E103" s="17"/>
      <c r="F103" s="17"/>
      <c r="G103" s="17"/>
      <c r="H103" s="18"/>
      <c r="I103" s="18"/>
    </row>
    <row r="104" spans="2:9" x14ac:dyDescent="0.25">
      <c r="B104" s="17"/>
      <c r="C104" s="17"/>
      <c r="D104" s="17"/>
      <c r="E104" s="17"/>
      <c r="F104" s="17"/>
      <c r="G104" s="17"/>
      <c r="H104" s="18"/>
      <c r="I104" s="18"/>
    </row>
    <row r="105" spans="2:9" x14ac:dyDescent="0.25">
      <c r="B105" s="17"/>
      <c r="C105" s="17"/>
      <c r="D105" s="17"/>
      <c r="E105" s="17"/>
      <c r="F105" s="17"/>
      <c r="G105" s="17"/>
      <c r="H105" s="18"/>
      <c r="I105" s="18"/>
    </row>
    <row r="106" spans="2:9" x14ac:dyDescent="0.25">
      <c r="B106" s="17"/>
      <c r="C106" s="17"/>
      <c r="D106" s="17"/>
      <c r="E106" s="17"/>
      <c r="F106" s="17"/>
      <c r="G106" s="17"/>
      <c r="H106" s="18"/>
      <c r="I106" s="18"/>
    </row>
    <row r="107" spans="2:9" x14ac:dyDescent="0.25">
      <c r="B107" s="17"/>
      <c r="C107" s="17"/>
      <c r="D107" s="17"/>
      <c r="E107" s="17"/>
      <c r="F107" s="17"/>
      <c r="G107" s="17"/>
      <c r="H107" s="18"/>
      <c r="I107" s="18"/>
    </row>
    <row r="108" spans="2:9" x14ac:dyDescent="0.25">
      <c r="B108" s="17"/>
      <c r="C108" s="17"/>
      <c r="D108" s="17"/>
      <c r="E108" s="17"/>
      <c r="F108" s="17"/>
      <c r="G108" s="17"/>
      <c r="H108" s="18"/>
      <c r="I108" s="18"/>
    </row>
    <row r="109" spans="2:9" x14ac:dyDescent="0.25">
      <c r="B109" s="17"/>
      <c r="C109" s="17"/>
      <c r="D109" s="17"/>
      <c r="E109" s="17"/>
      <c r="F109" s="17"/>
      <c r="G109" s="17"/>
      <c r="H109" s="18"/>
      <c r="I109" s="18"/>
    </row>
    <row r="110" spans="2:9" x14ac:dyDescent="0.25">
      <c r="B110" s="17"/>
      <c r="C110" s="17"/>
      <c r="D110" s="17"/>
      <c r="E110" s="17"/>
      <c r="F110" s="17"/>
      <c r="G110" s="17"/>
      <c r="H110" s="18"/>
      <c r="I110" s="18"/>
    </row>
    <row r="111" spans="2:9" x14ac:dyDescent="0.25">
      <c r="B111" s="17"/>
      <c r="C111" s="17"/>
      <c r="D111" s="17"/>
      <c r="E111" s="17"/>
      <c r="F111" s="17"/>
      <c r="G111" s="17"/>
      <c r="H111" s="18"/>
      <c r="I111" s="18"/>
    </row>
    <row r="112" spans="2:9" x14ac:dyDescent="0.25">
      <c r="B112" s="17"/>
      <c r="C112" s="17"/>
      <c r="D112" s="17"/>
      <c r="E112" s="17"/>
      <c r="F112" s="17"/>
      <c r="G112" s="17"/>
      <c r="H112" s="18"/>
      <c r="I112" s="18"/>
    </row>
    <row r="113" spans="2:9" x14ac:dyDescent="0.25">
      <c r="B113" s="17"/>
      <c r="C113" s="17"/>
      <c r="D113" s="17"/>
      <c r="E113" s="17"/>
      <c r="F113" s="17"/>
      <c r="G113" s="17"/>
      <c r="H113" s="18"/>
      <c r="I113" s="18"/>
    </row>
    <row r="114" spans="2:9" x14ac:dyDescent="0.25">
      <c r="B114" s="17"/>
      <c r="C114" s="17"/>
      <c r="D114" s="17"/>
      <c r="E114" s="17"/>
      <c r="F114" s="17"/>
      <c r="G114" s="17"/>
      <c r="H114" s="18"/>
      <c r="I114" s="18"/>
    </row>
    <row r="115" spans="2:9" x14ac:dyDescent="0.25">
      <c r="B115" s="17"/>
      <c r="C115" s="17"/>
      <c r="D115" s="17"/>
      <c r="E115" s="17"/>
      <c r="F115" s="17"/>
      <c r="G115" s="17"/>
      <c r="H115" s="18"/>
      <c r="I115" s="18"/>
    </row>
    <row r="116" spans="2:9" x14ac:dyDescent="0.25">
      <c r="B116" s="17"/>
      <c r="C116" s="17"/>
      <c r="D116" s="17"/>
      <c r="E116" s="17"/>
      <c r="F116" s="17"/>
      <c r="G116" s="17"/>
      <c r="H116" s="18"/>
      <c r="I116" s="18"/>
    </row>
    <row r="117" spans="2:9" x14ac:dyDescent="0.25">
      <c r="B117" s="17"/>
      <c r="C117" s="17"/>
      <c r="D117" s="17"/>
      <c r="E117" s="17"/>
      <c r="F117" s="17"/>
      <c r="G117" s="17"/>
      <c r="H117" s="18"/>
      <c r="I117" s="18"/>
    </row>
    <row r="118" spans="2:9" x14ac:dyDescent="0.25">
      <c r="B118" s="17"/>
      <c r="C118" s="17"/>
      <c r="D118" s="17"/>
      <c r="E118" s="17"/>
      <c r="F118" s="17"/>
      <c r="G118" s="17"/>
      <c r="H118" s="18"/>
      <c r="I118" s="18"/>
    </row>
    <row r="119" spans="2:9" x14ac:dyDescent="0.25">
      <c r="B119" s="17"/>
      <c r="C119" s="17"/>
      <c r="D119" s="17"/>
      <c r="E119" s="17"/>
      <c r="F119" s="17"/>
      <c r="G119" s="17"/>
      <c r="H119" s="18"/>
      <c r="I119" s="18"/>
    </row>
    <row r="120" spans="2:9" x14ac:dyDescent="0.25">
      <c r="B120" s="17"/>
      <c r="C120" s="17"/>
      <c r="D120" s="17"/>
      <c r="E120" s="17"/>
      <c r="F120" s="17"/>
      <c r="G120" s="17"/>
      <c r="H120" s="18"/>
      <c r="I120" s="18"/>
    </row>
    <row r="121" spans="2:9" x14ac:dyDescent="0.25">
      <c r="B121" s="17"/>
      <c r="C121" s="17"/>
      <c r="D121" s="17"/>
      <c r="E121" s="17"/>
      <c r="F121" s="17"/>
      <c r="G121" s="17"/>
      <c r="H121" s="18"/>
      <c r="I121" s="18"/>
    </row>
    <row r="122" spans="2:9" x14ac:dyDescent="0.25">
      <c r="B122" s="17"/>
      <c r="C122" s="17"/>
      <c r="D122" s="17"/>
      <c r="E122" s="17"/>
      <c r="F122" s="17"/>
      <c r="G122" s="17"/>
      <c r="H122" s="18"/>
      <c r="I122" s="18"/>
    </row>
    <row r="123" spans="2:9" x14ac:dyDescent="0.25">
      <c r="B123" s="17"/>
      <c r="C123" s="17"/>
      <c r="D123" s="17"/>
      <c r="E123" s="17"/>
      <c r="F123" s="17"/>
      <c r="G123" s="17"/>
      <c r="H123" s="18"/>
      <c r="I123" s="18"/>
    </row>
    <row r="124" spans="2:9" x14ac:dyDescent="0.25">
      <c r="B124" s="17"/>
      <c r="C124" s="17"/>
      <c r="D124" s="17"/>
      <c r="E124" s="17"/>
      <c r="F124" s="17"/>
      <c r="G124" s="17"/>
      <c r="H124" s="18"/>
      <c r="I124" s="18"/>
    </row>
    <row r="125" spans="2:9" x14ac:dyDescent="0.25">
      <c r="B125" s="17"/>
      <c r="C125" s="17"/>
      <c r="D125" s="17"/>
      <c r="E125" s="17"/>
      <c r="F125" s="17"/>
      <c r="G125" s="17"/>
      <c r="H125" s="18"/>
      <c r="I125" s="18"/>
    </row>
    <row r="126" spans="2:9" x14ac:dyDescent="0.25">
      <c r="B126" s="17"/>
      <c r="C126" s="17"/>
      <c r="D126" s="17"/>
      <c r="E126" s="17"/>
      <c r="F126" s="17"/>
      <c r="G126" s="17"/>
      <c r="H126" s="18"/>
      <c r="I126" s="18"/>
    </row>
    <row r="127" spans="2:9" x14ac:dyDescent="0.25">
      <c r="B127" s="17"/>
      <c r="C127" s="17"/>
      <c r="D127" s="17"/>
      <c r="E127" s="17"/>
      <c r="F127" s="17"/>
      <c r="G127" s="17"/>
      <c r="H127" s="18"/>
      <c r="I127" s="18"/>
    </row>
    <row r="128" spans="2:9" x14ac:dyDescent="0.25">
      <c r="B128" s="17"/>
      <c r="C128" s="17"/>
      <c r="D128" s="17"/>
      <c r="E128" s="17"/>
      <c r="F128" s="17"/>
      <c r="G128" s="17"/>
      <c r="H128" s="18"/>
      <c r="I128" s="18"/>
    </row>
    <row r="129" spans="2:9" x14ac:dyDescent="0.25">
      <c r="B129" s="17"/>
      <c r="C129" s="17"/>
      <c r="D129" s="17"/>
      <c r="E129" s="17"/>
      <c r="F129" s="17"/>
      <c r="G129" s="17"/>
      <c r="H129" s="18"/>
      <c r="I129" s="18"/>
    </row>
    <row r="130" spans="2:9" x14ac:dyDescent="0.25">
      <c r="B130" s="17"/>
      <c r="C130" s="17"/>
      <c r="D130" s="17"/>
      <c r="E130" s="17"/>
      <c r="F130" s="17"/>
      <c r="G130" s="17"/>
      <c r="H130" s="18"/>
      <c r="I130" s="18"/>
    </row>
    <row r="131" spans="2:9" x14ac:dyDescent="0.25">
      <c r="B131" s="17"/>
      <c r="C131" s="17"/>
      <c r="D131" s="17"/>
      <c r="E131" s="17"/>
      <c r="F131" s="17"/>
      <c r="G131" s="17"/>
      <c r="H131" s="18"/>
      <c r="I131" s="18"/>
    </row>
    <row r="132" spans="2:9" x14ac:dyDescent="0.25">
      <c r="B132" s="17"/>
      <c r="C132" s="17"/>
      <c r="D132" s="17"/>
      <c r="E132" s="17"/>
      <c r="F132" s="17"/>
      <c r="G132" s="17"/>
      <c r="H132" s="18"/>
      <c r="I132" s="18"/>
    </row>
    <row r="133" spans="2:9" x14ac:dyDescent="0.25">
      <c r="B133" s="17"/>
      <c r="C133" s="17"/>
      <c r="D133" s="17"/>
      <c r="E133" s="17"/>
      <c r="F133" s="17"/>
      <c r="G133" s="17"/>
      <c r="H133" s="18"/>
      <c r="I133" s="18"/>
    </row>
    <row r="134" spans="2:9" x14ac:dyDescent="0.25">
      <c r="B134" s="17"/>
      <c r="C134" s="17"/>
      <c r="D134" s="17"/>
      <c r="E134" s="17"/>
      <c r="F134" s="17"/>
      <c r="G134" s="17"/>
      <c r="H134" s="18"/>
      <c r="I134" s="18"/>
    </row>
    <row r="135" spans="2:9" x14ac:dyDescent="0.25">
      <c r="B135" s="17"/>
      <c r="C135" s="17"/>
      <c r="D135" s="17"/>
      <c r="E135" s="17"/>
      <c r="F135" s="17"/>
      <c r="G135" s="17"/>
      <c r="H135" s="18"/>
      <c r="I135" s="18"/>
    </row>
    <row r="136" spans="2:9" x14ac:dyDescent="0.25">
      <c r="B136" s="17"/>
      <c r="C136" s="17"/>
      <c r="D136" s="17"/>
      <c r="E136" s="17"/>
      <c r="F136" s="17"/>
      <c r="G136" s="17"/>
      <c r="H136" s="18"/>
      <c r="I136" s="18"/>
    </row>
    <row r="137" spans="2:9" x14ac:dyDescent="0.25">
      <c r="B137" s="17"/>
      <c r="C137" s="17"/>
      <c r="D137" s="17"/>
      <c r="E137" s="17"/>
      <c r="F137" s="17"/>
      <c r="G137" s="17"/>
      <c r="H137" s="18"/>
      <c r="I137" s="18"/>
    </row>
    <row r="138" spans="2:9" x14ac:dyDescent="0.25">
      <c r="B138" s="17"/>
      <c r="C138" s="17"/>
      <c r="D138" s="17"/>
      <c r="E138" s="17"/>
      <c r="F138" s="17"/>
      <c r="G138" s="17"/>
      <c r="H138" s="18"/>
      <c r="I138" s="18"/>
    </row>
    <row r="139" spans="2:9" x14ac:dyDescent="0.25">
      <c r="B139" s="17"/>
      <c r="C139" s="17"/>
      <c r="D139" s="17"/>
      <c r="E139" s="17"/>
      <c r="F139" s="17"/>
      <c r="G139" s="17"/>
      <c r="H139" s="18"/>
      <c r="I139" s="18"/>
    </row>
    <row r="140" spans="2:9" x14ac:dyDescent="0.25">
      <c r="B140" s="17"/>
      <c r="C140" s="17"/>
      <c r="D140" s="17"/>
      <c r="E140" s="17"/>
      <c r="F140" s="17"/>
      <c r="G140" s="17"/>
      <c r="H140" s="18"/>
      <c r="I140" s="18"/>
    </row>
    <row r="141" spans="2:9" x14ac:dyDescent="0.25">
      <c r="B141" s="17"/>
      <c r="C141" s="17"/>
      <c r="D141" s="17"/>
      <c r="E141" s="17"/>
      <c r="F141" s="17"/>
      <c r="G141" s="17"/>
      <c r="H141" s="18"/>
      <c r="I141" s="18"/>
    </row>
    <row r="142" spans="2:9" x14ac:dyDescent="0.25">
      <c r="B142" s="17"/>
      <c r="C142" s="17"/>
      <c r="D142" s="17"/>
      <c r="E142" s="17"/>
      <c r="F142" s="17"/>
      <c r="G142" s="17"/>
      <c r="H142" s="18"/>
      <c r="I142" s="18"/>
    </row>
    <row r="143" spans="2:9" x14ac:dyDescent="0.25">
      <c r="B143" s="17"/>
      <c r="C143" s="17"/>
      <c r="D143" s="17"/>
      <c r="E143" s="17"/>
      <c r="F143" s="17"/>
      <c r="G143" s="17"/>
      <c r="H143" s="18"/>
      <c r="I143" s="18"/>
    </row>
    <row r="144" spans="2:9" x14ac:dyDescent="0.25">
      <c r="B144" s="17"/>
      <c r="C144" s="17"/>
      <c r="D144" s="17"/>
      <c r="E144" s="17"/>
      <c r="F144" s="17"/>
      <c r="G144" s="17"/>
      <c r="H144" s="18"/>
      <c r="I144" s="18"/>
    </row>
    <row r="145" spans="2:9" x14ac:dyDescent="0.25">
      <c r="B145" s="17"/>
      <c r="C145" s="17"/>
      <c r="D145" s="17"/>
      <c r="E145" s="17"/>
      <c r="F145" s="17"/>
      <c r="G145" s="17"/>
      <c r="H145" s="18"/>
      <c r="I145" s="18"/>
    </row>
    <row r="146" spans="2:9" x14ac:dyDescent="0.25">
      <c r="B146" s="17"/>
      <c r="C146" s="17"/>
      <c r="D146" s="17"/>
      <c r="E146" s="17"/>
      <c r="F146" s="17"/>
      <c r="G146" s="17"/>
      <c r="H146" s="18"/>
      <c r="I146" s="18"/>
    </row>
    <row r="147" spans="2:9" x14ac:dyDescent="0.25">
      <c r="B147" s="17"/>
      <c r="C147" s="17"/>
      <c r="D147" s="17"/>
      <c r="E147" s="17"/>
      <c r="F147" s="17"/>
      <c r="G147" s="17"/>
      <c r="H147" s="18"/>
      <c r="I147" s="18"/>
    </row>
    <row r="148" spans="2:9" x14ac:dyDescent="0.25">
      <c r="B148" s="17"/>
      <c r="C148" s="17"/>
      <c r="D148" s="17"/>
      <c r="E148" s="17"/>
      <c r="F148" s="17"/>
      <c r="G148" s="17"/>
      <c r="H148" s="18"/>
      <c r="I148" s="18"/>
    </row>
    <row r="149" spans="2:9" x14ac:dyDescent="0.25">
      <c r="B149" s="17"/>
      <c r="C149" s="17"/>
      <c r="D149" s="17"/>
      <c r="E149" s="17"/>
      <c r="F149" s="17"/>
      <c r="G149" s="17"/>
      <c r="H149" s="18"/>
      <c r="I149" s="18"/>
    </row>
    <row r="150" spans="2:9" x14ac:dyDescent="0.25">
      <c r="B150" s="17"/>
      <c r="C150" s="17"/>
      <c r="D150" s="17"/>
      <c r="E150" s="17"/>
      <c r="F150" s="17"/>
      <c r="G150" s="17"/>
      <c r="H150" s="18"/>
      <c r="I150" s="18"/>
    </row>
    <row r="151" spans="2:9" x14ac:dyDescent="0.25">
      <c r="B151" s="17"/>
      <c r="C151" s="17"/>
      <c r="D151" s="17"/>
      <c r="E151" s="17"/>
      <c r="F151" s="17"/>
      <c r="G151" s="17"/>
      <c r="H151" s="18"/>
      <c r="I151" s="18"/>
    </row>
    <row r="152" spans="2:9" x14ac:dyDescent="0.25">
      <c r="B152" s="17"/>
      <c r="C152" s="17"/>
      <c r="D152" s="17"/>
      <c r="E152" s="17"/>
      <c r="F152" s="17"/>
      <c r="G152" s="17"/>
      <c r="H152" s="18"/>
      <c r="I152" s="18"/>
    </row>
    <row r="153" spans="2:9" x14ac:dyDescent="0.25">
      <c r="B153" s="17"/>
      <c r="C153" s="17"/>
      <c r="D153" s="17"/>
      <c r="E153" s="17"/>
      <c r="F153" s="17"/>
      <c r="G153" s="17"/>
      <c r="H153" s="18"/>
      <c r="I153" s="18"/>
    </row>
    <row r="154" spans="2:9" x14ac:dyDescent="0.25">
      <c r="B154" s="17"/>
      <c r="C154" s="17"/>
      <c r="D154" s="17"/>
      <c r="E154" s="17"/>
      <c r="F154" s="17"/>
      <c r="G154" s="17"/>
      <c r="H154" s="18"/>
      <c r="I154" s="18"/>
    </row>
    <row r="155" spans="2:9" x14ac:dyDescent="0.25">
      <c r="B155" s="17"/>
      <c r="C155" s="17"/>
      <c r="D155" s="17"/>
      <c r="E155" s="17"/>
      <c r="F155" s="17"/>
      <c r="G155" s="17"/>
      <c r="H155" s="18"/>
      <c r="I155" s="18"/>
    </row>
    <row r="156" spans="2:9" x14ac:dyDescent="0.25">
      <c r="B156" s="17"/>
      <c r="C156" s="17"/>
      <c r="D156" s="17"/>
      <c r="E156" s="17"/>
      <c r="F156" s="17"/>
      <c r="G156" s="17"/>
      <c r="H156" s="18"/>
      <c r="I156" s="18"/>
    </row>
    <row r="157" spans="2:9" x14ac:dyDescent="0.25">
      <c r="B157" s="17"/>
      <c r="C157" s="17"/>
      <c r="D157" s="17"/>
      <c r="E157" s="17"/>
      <c r="F157" s="17"/>
      <c r="G157" s="17"/>
      <c r="H157" s="18"/>
      <c r="I157" s="18"/>
    </row>
    <row r="158" spans="2:9" x14ac:dyDescent="0.25">
      <c r="B158" s="17"/>
      <c r="C158" s="17"/>
      <c r="D158" s="17"/>
      <c r="E158" s="17"/>
      <c r="F158" s="17"/>
      <c r="G158" s="17"/>
      <c r="H158" s="18"/>
      <c r="I158" s="18"/>
    </row>
    <row r="159" spans="2:9" x14ac:dyDescent="0.25">
      <c r="B159" s="17"/>
      <c r="C159" s="17"/>
      <c r="D159" s="17"/>
      <c r="E159" s="17"/>
      <c r="F159" s="17"/>
      <c r="G159" s="17"/>
      <c r="H159" s="18"/>
      <c r="I159" s="18"/>
    </row>
    <row r="160" spans="2:9" x14ac:dyDescent="0.25">
      <c r="B160" s="17"/>
      <c r="C160" s="17"/>
      <c r="D160" s="17"/>
      <c r="E160" s="17"/>
      <c r="F160" s="17"/>
      <c r="G160" s="17"/>
      <c r="H160" s="18"/>
      <c r="I160" s="18"/>
    </row>
    <row r="161" spans="2:9" x14ac:dyDescent="0.25">
      <c r="B161" s="17"/>
      <c r="C161" s="17"/>
      <c r="D161" s="17"/>
      <c r="E161" s="17"/>
      <c r="F161" s="17"/>
      <c r="G161" s="17"/>
      <c r="H161" s="18"/>
      <c r="I161" s="18"/>
    </row>
    <row r="162" spans="2:9" x14ac:dyDescent="0.25">
      <c r="B162" s="17"/>
      <c r="C162" s="17"/>
      <c r="D162" s="17"/>
      <c r="E162" s="17"/>
      <c r="F162" s="17"/>
      <c r="G162" s="17"/>
      <c r="H162" s="18"/>
      <c r="I162" s="18"/>
    </row>
    <row r="163" spans="2:9" x14ac:dyDescent="0.25">
      <c r="B163" s="17"/>
      <c r="C163" s="17"/>
      <c r="D163" s="17"/>
      <c r="E163" s="17"/>
      <c r="F163" s="17"/>
      <c r="G163" s="17"/>
      <c r="H163" s="18"/>
      <c r="I163" s="18"/>
    </row>
    <row r="164" spans="2:9" x14ac:dyDescent="0.25">
      <c r="B164" s="17"/>
      <c r="C164" s="17"/>
      <c r="D164" s="17"/>
      <c r="E164" s="17"/>
      <c r="F164" s="17"/>
      <c r="G164" s="17"/>
      <c r="H164" s="18"/>
      <c r="I164" s="18"/>
    </row>
    <row r="165" spans="2:9" x14ac:dyDescent="0.25">
      <c r="B165" s="17"/>
      <c r="C165" s="17"/>
      <c r="D165" s="17"/>
      <c r="E165" s="17"/>
      <c r="F165" s="17"/>
      <c r="G165" s="17"/>
      <c r="H165" s="18"/>
      <c r="I165" s="18"/>
    </row>
    <row r="166" spans="2:9" x14ac:dyDescent="0.25">
      <c r="B166" s="17"/>
      <c r="C166" s="17"/>
      <c r="D166" s="17"/>
      <c r="E166" s="17"/>
      <c r="F166" s="17"/>
      <c r="G166" s="17"/>
      <c r="H166" s="18"/>
      <c r="I166" s="18"/>
    </row>
    <row r="167" spans="2:9" x14ac:dyDescent="0.25">
      <c r="B167" s="17"/>
      <c r="C167" s="17"/>
      <c r="D167" s="17"/>
      <c r="E167" s="17"/>
      <c r="F167" s="17"/>
      <c r="G167" s="17"/>
      <c r="H167" s="18"/>
      <c r="I167" s="18"/>
    </row>
    <row r="168" spans="2:9" x14ac:dyDescent="0.25">
      <c r="B168" s="17"/>
      <c r="C168" s="17"/>
      <c r="D168" s="17"/>
      <c r="E168" s="17"/>
      <c r="F168" s="17"/>
      <c r="G168" s="17"/>
      <c r="H168" s="18"/>
      <c r="I168" s="18"/>
    </row>
    <row r="169" spans="2:9" x14ac:dyDescent="0.25">
      <c r="B169" s="17"/>
      <c r="C169" s="17"/>
      <c r="D169" s="17"/>
      <c r="E169" s="17"/>
      <c r="F169" s="17"/>
      <c r="G169" s="17"/>
      <c r="H169" s="18"/>
      <c r="I169" s="18"/>
    </row>
    <row r="170" spans="2:9" x14ac:dyDescent="0.25">
      <c r="B170" s="17"/>
      <c r="C170" s="17"/>
      <c r="D170" s="17"/>
      <c r="E170" s="17"/>
      <c r="F170" s="17"/>
      <c r="G170" s="17"/>
      <c r="H170" s="18"/>
      <c r="I170" s="18"/>
    </row>
    <row r="171" spans="2:9" x14ac:dyDescent="0.25">
      <c r="B171" s="17"/>
      <c r="C171" s="17"/>
      <c r="D171" s="17"/>
      <c r="E171" s="17"/>
      <c r="F171" s="17"/>
      <c r="G171" s="17"/>
      <c r="H171" s="18"/>
      <c r="I171" s="18"/>
    </row>
    <row r="172" spans="2:9" x14ac:dyDescent="0.25">
      <c r="B172" s="17"/>
      <c r="C172" s="17"/>
      <c r="D172" s="17"/>
      <c r="E172" s="17"/>
      <c r="F172" s="17"/>
      <c r="G172" s="17"/>
      <c r="H172" s="18"/>
      <c r="I172" s="18"/>
    </row>
    <row r="173" spans="2:9" x14ac:dyDescent="0.25">
      <c r="B173" s="17"/>
      <c r="C173" s="17"/>
      <c r="D173" s="17"/>
      <c r="E173" s="17"/>
      <c r="F173" s="17"/>
      <c r="G173" s="17"/>
      <c r="H173" s="18"/>
      <c r="I173" s="18"/>
    </row>
    <row r="174" spans="2:9" x14ac:dyDescent="0.25">
      <c r="B174" s="17"/>
      <c r="C174" s="17"/>
      <c r="D174" s="17"/>
      <c r="E174" s="17"/>
      <c r="F174" s="17"/>
      <c r="G174" s="17"/>
      <c r="H174" s="18"/>
      <c r="I174" s="18"/>
    </row>
    <row r="175" spans="2:9" x14ac:dyDescent="0.25">
      <c r="B175" s="17"/>
      <c r="C175" s="17"/>
      <c r="D175" s="17"/>
      <c r="E175" s="17"/>
      <c r="F175" s="17"/>
      <c r="G175" s="17"/>
      <c r="H175" s="18"/>
      <c r="I175" s="18"/>
    </row>
    <row r="176" spans="2:9" x14ac:dyDescent="0.25">
      <c r="B176" s="17"/>
      <c r="C176" s="17"/>
      <c r="D176" s="17"/>
      <c r="E176" s="17"/>
      <c r="F176" s="17"/>
      <c r="G176" s="17"/>
      <c r="H176" s="18"/>
      <c r="I176" s="18"/>
    </row>
    <row r="177" spans="2:9" x14ac:dyDescent="0.25">
      <c r="B177" s="17"/>
      <c r="C177" s="17"/>
      <c r="D177" s="17"/>
      <c r="E177" s="17"/>
      <c r="F177" s="17"/>
      <c r="G177" s="17"/>
      <c r="H177" s="18"/>
      <c r="I177" s="18"/>
    </row>
    <row r="178" spans="2:9" x14ac:dyDescent="0.25">
      <c r="B178" s="17"/>
      <c r="C178" s="17"/>
      <c r="D178" s="17"/>
      <c r="E178" s="17"/>
      <c r="F178" s="17"/>
      <c r="G178" s="17"/>
      <c r="H178" s="18"/>
      <c r="I178" s="18"/>
    </row>
    <row r="179" spans="2:9" x14ac:dyDescent="0.25">
      <c r="B179" s="17"/>
      <c r="C179" s="17"/>
      <c r="D179" s="17"/>
      <c r="E179" s="17"/>
      <c r="F179" s="17"/>
      <c r="G179" s="17"/>
      <c r="H179" s="18"/>
      <c r="I179" s="18"/>
    </row>
    <row r="180" spans="2:9" x14ac:dyDescent="0.25">
      <c r="B180" s="17"/>
      <c r="C180" s="17"/>
      <c r="D180" s="17"/>
      <c r="E180" s="17"/>
      <c r="F180" s="17"/>
      <c r="G180" s="17"/>
      <c r="H180" s="18"/>
      <c r="I180" s="18"/>
    </row>
    <row r="181" spans="2:9" x14ac:dyDescent="0.25">
      <c r="B181" s="17"/>
      <c r="C181" s="17"/>
      <c r="D181" s="17"/>
      <c r="E181" s="17"/>
      <c r="F181" s="17"/>
      <c r="G181" s="17"/>
      <c r="H181" s="18"/>
      <c r="I181" s="18"/>
    </row>
    <row r="182" spans="2:9" x14ac:dyDescent="0.25">
      <c r="B182" s="17"/>
      <c r="C182" s="17"/>
      <c r="D182" s="17"/>
      <c r="E182" s="17"/>
      <c r="F182" s="17"/>
      <c r="G182" s="17"/>
      <c r="H182" s="18"/>
      <c r="I182" s="18"/>
    </row>
    <row r="183" spans="2:9" x14ac:dyDescent="0.25">
      <c r="B183" s="17"/>
      <c r="C183" s="17"/>
      <c r="D183" s="17"/>
      <c r="E183" s="17"/>
      <c r="F183" s="17"/>
      <c r="G183" s="17"/>
      <c r="H183" s="18"/>
      <c r="I183" s="18"/>
    </row>
    <row r="184" spans="2:9" x14ac:dyDescent="0.25">
      <c r="B184" s="17"/>
      <c r="C184" s="17"/>
      <c r="D184" s="17"/>
      <c r="E184" s="17"/>
      <c r="F184" s="17"/>
      <c r="G184" s="17"/>
      <c r="H184" s="18"/>
      <c r="I184" s="18"/>
    </row>
    <row r="185" spans="2:9" x14ac:dyDescent="0.25">
      <c r="B185" s="17"/>
      <c r="C185" s="17"/>
      <c r="D185" s="17"/>
      <c r="E185" s="17"/>
      <c r="F185" s="17"/>
      <c r="G185" s="17"/>
      <c r="H185" s="18"/>
      <c r="I185" s="18"/>
    </row>
    <row r="186" spans="2:9" x14ac:dyDescent="0.25">
      <c r="B186" s="17"/>
      <c r="C186" s="17"/>
      <c r="D186" s="17"/>
      <c r="E186" s="17"/>
      <c r="F186" s="17"/>
      <c r="G186" s="17"/>
      <c r="H186" s="18"/>
      <c r="I186" s="18"/>
    </row>
    <row r="187" spans="2:9" x14ac:dyDescent="0.25">
      <c r="B187" s="17"/>
      <c r="C187" s="17"/>
      <c r="D187" s="17"/>
      <c r="E187" s="17"/>
      <c r="F187" s="17"/>
      <c r="G187" s="17"/>
      <c r="H187" s="18"/>
      <c r="I187" s="18"/>
    </row>
    <row r="188" spans="2:9" x14ac:dyDescent="0.25">
      <c r="B188" s="17"/>
      <c r="C188" s="17"/>
      <c r="D188" s="17"/>
      <c r="E188" s="17"/>
      <c r="F188" s="17"/>
      <c r="G188" s="17"/>
      <c r="H188" s="18"/>
      <c r="I188" s="18"/>
    </row>
    <row r="189" spans="2:9" x14ac:dyDescent="0.25">
      <c r="B189" s="17"/>
      <c r="C189" s="17"/>
      <c r="D189" s="17"/>
      <c r="E189" s="17"/>
      <c r="F189" s="17"/>
      <c r="G189" s="17"/>
      <c r="H189" s="18"/>
      <c r="I189" s="18"/>
    </row>
    <row r="190" spans="2:9" x14ac:dyDescent="0.25">
      <c r="B190" s="17"/>
      <c r="C190" s="17"/>
      <c r="D190" s="17"/>
      <c r="E190" s="17"/>
      <c r="F190" s="17"/>
      <c r="G190" s="17"/>
      <c r="H190" s="18"/>
      <c r="I190" s="18"/>
    </row>
    <row r="191" spans="2:9" x14ac:dyDescent="0.25">
      <c r="B191" s="17"/>
      <c r="C191" s="17"/>
      <c r="D191" s="17"/>
      <c r="E191" s="17"/>
      <c r="F191" s="17"/>
      <c r="G191" s="17"/>
      <c r="H191" s="18"/>
      <c r="I191" s="18"/>
    </row>
    <row r="192" spans="2:9" x14ac:dyDescent="0.25">
      <c r="B192" s="17"/>
      <c r="C192" s="17"/>
      <c r="D192" s="17"/>
      <c r="E192" s="17"/>
      <c r="F192" s="17"/>
      <c r="G192" s="17"/>
      <c r="H192" s="18"/>
      <c r="I192" s="18"/>
    </row>
    <row r="193" spans="2:9" x14ac:dyDescent="0.25">
      <c r="B193" s="17"/>
      <c r="C193" s="17"/>
      <c r="D193" s="17"/>
      <c r="E193" s="17"/>
      <c r="F193" s="17"/>
      <c r="G193" s="17"/>
      <c r="H193" s="18"/>
      <c r="I193" s="18"/>
    </row>
    <row r="194" spans="2:9" x14ac:dyDescent="0.25">
      <c r="B194" s="17"/>
      <c r="C194" s="17"/>
      <c r="D194" s="17"/>
      <c r="E194" s="17"/>
      <c r="F194" s="17"/>
      <c r="G194" s="17"/>
      <c r="H194" s="18"/>
      <c r="I194" s="18"/>
    </row>
    <row r="195" spans="2:9" x14ac:dyDescent="0.25">
      <c r="B195" s="17"/>
      <c r="C195" s="17"/>
      <c r="D195" s="17"/>
      <c r="E195" s="17"/>
      <c r="F195" s="17"/>
      <c r="G195" s="17"/>
      <c r="H195" s="18"/>
      <c r="I195" s="18"/>
    </row>
    <row r="196" spans="2:9" x14ac:dyDescent="0.25">
      <c r="B196" s="17"/>
      <c r="C196" s="17"/>
      <c r="D196" s="17"/>
      <c r="E196" s="17"/>
      <c r="F196" s="17"/>
      <c r="G196" s="17"/>
      <c r="H196" s="18"/>
      <c r="I196" s="18"/>
    </row>
    <row r="197" spans="2:9" x14ac:dyDescent="0.25">
      <c r="B197" s="17"/>
      <c r="C197" s="17"/>
      <c r="D197" s="17"/>
      <c r="E197" s="17"/>
      <c r="F197" s="17"/>
      <c r="G197" s="17"/>
      <c r="H197" s="18"/>
      <c r="I197" s="18"/>
    </row>
    <row r="198" spans="2:9" x14ac:dyDescent="0.25">
      <c r="B198" s="17"/>
      <c r="C198" s="17"/>
      <c r="D198" s="17"/>
      <c r="E198" s="17"/>
      <c r="F198" s="17"/>
      <c r="G198" s="17"/>
      <c r="H198" s="18"/>
      <c r="I198" s="18"/>
    </row>
    <row r="199" spans="2:9" x14ac:dyDescent="0.25">
      <c r="B199" s="17"/>
      <c r="C199" s="17"/>
      <c r="D199" s="17"/>
      <c r="E199" s="17"/>
      <c r="F199" s="17"/>
      <c r="G199" s="17"/>
      <c r="H199" s="18"/>
      <c r="I199" s="18"/>
    </row>
    <row r="200" spans="2:9" x14ac:dyDescent="0.25">
      <c r="B200" s="17"/>
      <c r="C200" s="17"/>
      <c r="D200" s="17"/>
      <c r="E200" s="17"/>
      <c r="F200" s="17"/>
      <c r="G200" s="17"/>
      <c r="H200" s="18"/>
      <c r="I200" s="18"/>
    </row>
    <row r="201" spans="2:9" x14ac:dyDescent="0.25">
      <c r="B201" s="17"/>
      <c r="C201" s="17"/>
      <c r="D201" s="17"/>
      <c r="E201" s="17"/>
      <c r="F201" s="17"/>
      <c r="G201" s="17"/>
      <c r="H201" s="18"/>
      <c r="I201" s="18"/>
    </row>
    <row r="202" spans="2:9" x14ac:dyDescent="0.25">
      <c r="B202" s="17"/>
      <c r="C202" s="17"/>
      <c r="D202" s="17"/>
      <c r="E202" s="17"/>
      <c r="F202" s="17"/>
      <c r="G202" s="17"/>
      <c r="H202" s="18"/>
      <c r="I202" s="18"/>
    </row>
    <row r="203" spans="2:9" x14ac:dyDescent="0.25">
      <c r="B203" s="17"/>
      <c r="C203" s="17"/>
      <c r="D203" s="17"/>
      <c r="E203" s="17"/>
      <c r="F203" s="17"/>
      <c r="G203" s="17"/>
      <c r="H203" s="18"/>
      <c r="I203" s="18"/>
    </row>
    <row r="204" spans="2:9" x14ac:dyDescent="0.25">
      <c r="B204" s="17"/>
      <c r="C204" s="17"/>
      <c r="D204" s="17"/>
      <c r="E204" s="17"/>
      <c r="F204" s="17"/>
      <c r="G204" s="17"/>
      <c r="H204" s="18"/>
      <c r="I204" s="18"/>
    </row>
    <row r="205" spans="2:9" x14ac:dyDescent="0.25">
      <c r="B205" s="17"/>
      <c r="C205" s="17"/>
      <c r="D205" s="17"/>
      <c r="E205" s="17"/>
      <c r="F205" s="17"/>
      <c r="G205" s="17"/>
      <c r="H205" s="18"/>
      <c r="I205" s="18"/>
    </row>
    <row r="206" spans="2:9" x14ac:dyDescent="0.25">
      <c r="B206" s="17"/>
      <c r="C206" s="17"/>
      <c r="D206" s="17"/>
      <c r="E206" s="17"/>
      <c r="F206" s="17"/>
      <c r="G206" s="17"/>
      <c r="H206" s="18"/>
      <c r="I206" s="18"/>
    </row>
    <row r="207" spans="2:9" x14ac:dyDescent="0.25">
      <c r="B207" s="17"/>
      <c r="C207" s="17"/>
      <c r="D207" s="17"/>
      <c r="E207" s="17"/>
      <c r="F207" s="17"/>
      <c r="G207" s="17"/>
      <c r="H207" s="18"/>
      <c r="I207" s="18"/>
    </row>
    <row r="208" spans="2:9" x14ac:dyDescent="0.25">
      <c r="B208" s="17"/>
      <c r="C208" s="17"/>
      <c r="D208" s="17"/>
      <c r="E208" s="17"/>
      <c r="F208" s="17"/>
      <c r="G208" s="17"/>
      <c r="H208" s="18"/>
      <c r="I208" s="18"/>
    </row>
    <row r="209" spans="2:9" x14ac:dyDescent="0.25">
      <c r="B209" s="17"/>
      <c r="C209" s="17"/>
      <c r="D209" s="17"/>
      <c r="E209" s="17"/>
      <c r="F209" s="17"/>
      <c r="G209" s="17"/>
      <c r="H209" s="18"/>
      <c r="I209" s="18"/>
    </row>
    <row r="210" spans="2:9" x14ac:dyDescent="0.25">
      <c r="B210" s="17"/>
      <c r="C210" s="17"/>
      <c r="D210" s="17"/>
      <c r="E210" s="17"/>
      <c r="F210" s="17"/>
      <c r="G210" s="17"/>
      <c r="H210" s="18"/>
      <c r="I210" s="18"/>
    </row>
    <row r="211" spans="2:9" x14ac:dyDescent="0.25">
      <c r="B211" s="17"/>
      <c r="C211" s="17"/>
      <c r="D211" s="17"/>
      <c r="E211" s="17"/>
      <c r="F211" s="17"/>
      <c r="G211" s="17"/>
      <c r="H211" s="18"/>
      <c r="I211" s="18"/>
    </row>
    <row r="212" spans="2:9" x14ac:dyDescent="0.25">
      <c r="B212" s="17"/>
      <c r="C212" s="17"/>
      <c r="D212" s="17"/>
      <c r="E212" s="17"/>
      <c r="F212" s="17"/>
      <c r="G212" s="17"/>
      <c r="H212" s="18"/>
      <c r="I212" s="18"/>
    </row>
    <row r="213" spans="2:9" x14ac:dyDescent="0.25">
      <c r="B213" s="17"/>
      <c r="C213" s="17"/>
      <c r="D213" s="17"/>
      <c r="E213" s="17"/>
      <c r="F213" s="17"/>
      <c r="G213" s="17"/>
      <c r="H213" s="18"/>
      <c r="I213" s="18"/>
    </row>
    <row r="214" spans="2:9" x14ac:dyDescent="0.25">
      <c r="B214" s="17"/>
      <c r="C214" s="17"/>
      <c r="D214" s="17"/>
      <c r="E214" s="17"/>
      <c r="F214" s="17"/>
      <c r="G214" s="17"/>
      <c r="H214" s="18"/>
      <c r="I214" s="18"/>
    </row>
    <row r="215" spans="2:9" x14ac:dyDescent="0.25">
      <c r="B215" s="17"/>
      <c r="C215" s="17"/>
      <c r="D215" s="17"/>
      <c r="E215" s="17"/>
      <c r="F215" s="17"/>
      <c r="G215" s="17"/>
      <c r="H215" s="18"/>
      <c r="I215" s="18"/>
    </row>
    <row r="216" spans="2:9" x14ac:dyDescent="0.25">
      <c r="B216" s="17"/>
      <c r="C216" s="17"/>
      <c r="D216" s="17"/>
      <c r="E216" s="17"/>
      <c r="F216" s="17"/>
      <c r="G216" s="17"/>
      <c r="H216" s="18"/>
      <c r="I216" s="18"/>
    </row>
    <row r="217" spans="2:9" x14ac:dyDescent="0.25">
      <c r="B217" s="17"/>
      <c r="C217" s="17"/>
      <c r="D217" s="17"/>
      <c r="E217" s="17"/>
      <c r="F217" s="17"/>
      <c r="G217" s="17"/>
      <c r="H217" s="18"/>
      <c r="I217" s="18"/>
    </row>
    <row r="218" spans="2:9" x14ac:dyDescent="0.25">
      <c r="B218" s="17"/>
      <c r="C218" s="17"/>
      <c r="D218" s="17"/>
      <c r="E218" s="17"/>
      <c r="F218" s="17"/>
      <c r="G218" s="17"/>
      <c r="H218" s="18"/>
      <c r="I218" s="18"/>
    </row>
    <row r="219" spans="2:9" x14ac:dyDescent="0.25">
      <c r="B219" s="17"/>
      <c r="C219" s="17"/>
      <c r="D219" s="17"/>
      <c r="E219" s="17"/>
      <c r="F219" s="17"/>
      <c r="G219" s="17"/>
      <c r="H219" s="18"/>
      <c r="I219" s="18"/>
    </row>
    <row r="220" spans="2:9" x14ac:dyDescent="0.25">
      <c r="B220" s="17"/>
      <c r="C220" s="17"/>
      <c r="D220" s="17"/>
      <c r="E220" s="17"/>
      <c r="F220" s="17"/>
      <c r="G220" s="17"/>
      <c r="H220" s="18"/>
      <c r="I220" s="18"/>
    </row>
    <row r="221" spans="2:9" x14ac:dyDescent="0.25">
      <c r="B221" s="17"/>
      <c r="C221" s="17"/>
      <c r="D221" s="17"/>
      <c r="E221" s="17"/>
      <c r="F221" s="17"/>
      <c r="G221" s="17"/>
      <c r="H221" s="18"/>
      <c r="I221" s="18"/>
    </row>
    <row r="222" spans="2:9" x14ac:dyDescent="0.25">
      <c r="B222" s="17"/>
      <c r="C222" s="17"/>
      <c r="D222" s="17"/>
      <c r="E222" s="17"/>
      <c r="F222" s="17"/>
      <c r="G222" s="17"/>
      <c r="H222" s="18"/>
      <c r="I222" s="18"/>
    </row>
    <row r="223" spans="2:9" x14ac:dyDescent="0.25">
      <c r="B223" s="17"/>
      <c r="C223" s="17"/>
      <c r="D223" s="17"/>
      <c r="E223" s="17"/>
      <c r="F223" s="17"/>
      <c r="G223" s="17"/>
      <c r="H223" s="18"/>
      <c r="I223" s="18"/>
    </row>
    <row r="224" spans="2:9" x14ac:dyDescent="0.25">
      <c r="B224" s="17"/>
      <c r="C224" s="17"/>
      <c r="D224" s="17"/>
      <c r="E224" s="17"/>
      <c r="F224" s="17"/>
      <c r="G224" s="17"/>
      <c r="H224" s="18"/>
      <c r="I224" s="18"/>
    </row>
    <row r="225" spans="2:9" x14ac:dyDescent="0.25">
      <c r="B225" s="17"/>
      <c r="C225" s="17"/>
      <c r="D225" s="17"/>
      <c r="E225" s="17"/>
      <c r="F225" s="17"/>
      <c r="G225" s="17"/>
      <c r="H225" s="18"/>
      <c r="I225" s="18"/>
    </row>
    <row r="226" spans="2:9" x14ac:dyDescent="0.25">
      <c r="B226" s="17"/>
      <c r="C226" s="17"/>
      <c r="D226" s="17"/>
      <c r="E226" s="17"/>
      <c r="F226" s="17"/>
      <c r="G226" s="17"/>
      <c r="H226" s="18"/>
      <c r="I226" s="18"/>
    </row>
    <row r="227" spans="2:9" x14ac:dyDescent="0.25">
      <c r="B227" s="17"/>
      <c r="C227" s="17"/>
      <c r="D227" s="17"/>
      <c r="E227" s="17"/>
      <c r="F227" s="17"/>
      <c r="G227" s="17"/>
      <c r="H227" s="18"/>
      <c r="I227" s="18"/>
    </row>
  </sheetData>
  <mergeCells count="95">
    <mergeCell ref="A60:J60"/>
    <mergeCell ref="B56:I56"/>
    <mergeCell ref="B57:B59"/>
    <mergeCell ref="C57:G57"/>
    <mergeCell ref="H57:I57"/>
    <mergeCell ref="C58:G58"/>
    <mergeCell ref="H58:I58"/>
    <mergeCell ref="C59:G59"/>
    <mergeCell ref="H59:I59"/>
    <mergeCell ref="C53:G53"/>
    <mergeCell ref="H53:I53"/>
    <mergeCell ref="B54:I54"/>
    <mergeCell ref="B55:G55"/>
    <mergeCell ref="H55:I55"/>
    <mergeCell ref="C47:G47"/>
    <mergeCell ref="H47:I47"/>
    <mergeCell ref="B48:I48"/>
    <mergeCell ref="C49:I49"/>
    <mergeCell ref="B50:B52"/>
    <mergeCell ref="C50:G50"/>
    <mergeCell ref="H50:I50"/>
    <mergeCell ref="C51:G51"/>
    <mergeCell ref="H51:I51"/>
    <mergeCell ref="C52:G52"/>
    <mergeCell ref="H52:I52"/>
    <mergeCell ref="C41:G41"/>
    <mergeCell ref="H41:I41"/>
    <mergeCell ref="B42:I42"/>
    <mergeCell ref="C43:I43"/>
    <mergeCell ref="B44:B46"/>
    <mergeCell ref="C44:G44"/>
    <mergeCell ref="H44:I44"/>
    <mergeCell ref="C45:G45"/>
    <mergeCell ref="H45:I45"/>
    <mergeCell ref="C46:G46"/>
    <mergeCell ref="H46:I46"/>
    <mergeCell ref="C35:G35"/>
    <mergeCell ref="H35:I35"/>
    <mergeCell ref="B36:I36"/>
    <mergeCell ref="C37:I37"/>
    <mergeCell ref="B38:B40"/>
    <mergeCell ref="C38:G38"/>
    <mergeCell ref="H38:I38"/>
    <mergeCell ref="C39:G39"/>
    <mergeCell ref="H39:I39"/>
    <mergeCell ref="C40:G40"/>
    <mergeCell ref="H40:I40"/>
    <mergeCell ref="B29:I29"/>
    <mergeCell ref="B30:I30"/>
    <mergeCell ref="C31:I31"/>
    <mergeCell ref="B32:B34"/>
    <mergeCell ref="C32:G32"/>
    <mergeCell ref="H32:I32"/>
    <mergeCell ref="C33:G33"/>
    <mergeCell ref="H33:I33"/>
    <mergeCell ref="C34:G34"/>
    <mergeCell ref="H34:I34"/>
    <mergeCell ref="C26:G26"/>
    <mergeCell ref="H26:I26"/>
    <mergeCell ref="B27:G27"/>
    <mergeCell ref="H27:I27"/>
    <mergeCell ref="B28:I28"/>
    <mergeCell ref="C20:G20"/>
    <mergeCell ref="H20:I20"/>
    <mergeCell ref="B21:I21"/>
    <mergeCell ref="C22:I22"/>
    <mergeCell ref="B23:B25"/>
    <mergeCell ref="C23:G23"/>
    <mergeCell ref="H23:I23"/>
    <mergeCell ref="C24:G24"/>
    <mergeCell ref="H24:I24"/>
    <mergeCell ref="C25:G25"/>
    <mergeCell ref="H25:I25"/>
    <mergeCell ref="B13:I13"/>
    <mergeCell ref="B14:I14"/>
    <mergeCell ref="B15:I15"/>
    <mergeCell ref="C16:I16"/>
    <mergeCell ref="B17:B19"/>
    <mergeCell ref="C17:G17"/>
    <mergeCell ref="H17:I17"/>
    <mergeCell ref="C18:G18"/>
    <mergeCell ref="H18:I18"/>
    <mergeCell ref="C19:G19"/>
    <mergeCell ref="H19:I19"/>
    <mergeCell ref="B6:I6"/>
    <mergeCell ref="B7:I7"/>
    <mergeCell ref="B8:I8"/>
    <mergeCell ref="B9:B12"/>
    <mergeCell ref="C9:G12"/>
    <mergeCell ref="H9:I12"/>
    <mergeCell ref="B1:I1"/>
    <mergeCell ref="B2:I2"/>
    <mergeCell ref="B3:I3"/>
    <mergeCell ref="B4:I4"/>
    <mergeCell ref="B5:I5"/>
  </mergeCells>
  <pageMargins left="0.82708333333333295" right="0.118055555555556" top="0.74791666666666701" bottom="0.74791666666666701" header="0.51180555555555496" footer="0.51180555555555496"/>
  <pageSetup paperSize="9" scale="75"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67"/>
  <sheetViews>
    <sheetView zoomScale="80" zoomScaleNormal="80" workbookViewId="0">
      <selection activeCell="B11" sqref="B11:G11"/>
    </sheetView>
  </sheetViews>
  <sheetFormatPr defaultColWidth="9.69921875" defaultRowHeight="15.75" x14ac:dyDescent="0.25"/>
  <cols>
    <col min="1" max="1" width="2.796875" style="19" customWidth="1"/>
    <col min="2" max="2" width="5.796875" style="19" customWidth="1"/>
    <col min="3" max="3" width="40.796875" style="20" customWidth="1"/>
    <col min="4" max="4" width="10.796875" style="207" customWidth="1"/>
    <col min="5" max="5" width="12.796875" style="207" customWidth="1"/>
    <col min="6" max="6" width="8.69921875" style="19" customWidth="1"/>
    <col min="7" max="7" width="15.796875" style="21" customWidth="1"/>
    <col min="8" max="8" width="2.796875" style="19" customWidth="1"/>
    <col min="9" max="1024" width="9.69921875" style="19"/>
  </cols>
  <sheetData>
    <row r="1" spans="1:7" ht="15" customHeight="1" x14ac:dyDescent="0.25">
      <c r="C1" s="22"/>
      <c r="F1" s="23"/>
      <c r="G1" s="24"/>
    </row>
    <row r="2" spans="1:7" ht="15" customHeight="1" x14ac:dyDescent="0.25">
      <c r="C2" s="22"/>
      <c r="F2" s="23"/>
      <c r="G2" s="24"/>
    </row>
    <row r="3" spans="1:7" ht="15" customHeight="1" x14ac:dyDescent="0.25">
      <c r="C3" s="22"/>
      <c r="F3" s="23"/>
      <c r="G3" s="24"/>
    </row>
    <row r="4" spans="1:7" ht="15" customHeight="1" x14ac:dyDescent="0.25">
      <c r="C4" s="22"/>
      <c r="F4" s="23"/>
      <c r="G4" s="24"/>
    </row>
    <row r="5" spans="1:7" ht="15" customHeight="1" x14ac:dyDescent="0.25">
      <c r="C5" s="22"/>
      <c r="F5" s="23"/>
      <c r="G5" s="24"/>
    </row>
    <row r="6" spans="1:7" ht="15" customHeight="1" x14ac:dyDescent="0.25">
      <c r="C6" s="22"/>
      <c r="F6" s="23"/>
      <c r="G6" s="24"/>
    </row>
    <row r="7" spans="1:7" ht="15" customHeight="1" x14ac:dyDescent="0.25">
      <c r="C7" s="22"/>
      <c r="F7" s="23"/>
      <c r="G7" s="24"/>
    </row>
    <row r="8" spans="1:7" ht="15" customHeight="1" x14ac:dyDescent="0.25">
      <c r="B8" s="25"/>
      <c r="C8" s="26"/>
      <c r="D8" s="171"/>
      <c r="E8" s="171"/>
      <c r="F8" s="25"/>
      <c r="G8" s="27"/>
    </row>
    <row r="9" spans="1:7" ht="15" customHeight="1" x14ac:dyDescent="0.25">
      <c r="B9" s="25"/>
      <c r="C9" s="26"/>
      <c r="D9" s="171"/>
      <c r="E9" s="171"/>
      <c r="F9" s="25"/>
      <c r="G9" s="27"/>
    </row>
    <row r="10" spans="1:7" ht="20.100000000000001" customHeight="1" x14ac:dyDescent="0.25">
      <c r="A10" s="28"/>
      <c r="B10" s="461" t="s">
        <v>27</v>
      </c>
      <c r="C10" s="461"/>
      <c r="D10" s="461"/>
      <c r="E10" s="461"/>
      <c r="F10" s="461"/>
      <c r="G10" s="461"/>
    </row>
    <row r="11" spans="1:7" ht="20.100000000000001" customHeight="1" x14ac:dyDescent="0.25">
      <c r="A11" s="28"/>
      <c r="B11" s="462" t="s">
        <v>28</v>
      </c>
      <c r="C11" s="462"/>
      <c r="D11" s="462"/>
      <c r="E11" s="462"/>
      <c r="F11" s="462"/>
      <c r="G11" s="462"/>
    </row>
    <row r="12" spans="1:7" ht="15" customHeight="1" x14ac:dyDescent="0.25">
      <c r="A12" s="28"/>
      <c r="B12" s="463"/>
      <c r="C12" s="463"/>
      <c r="D12" s="463"/>
      <c r="E12" s="463"/>
      <c r="F12" s="463"/>
      <c r="G12" s="463"/>
    </row>
    <row r="13" spans="1:7" ht="15" customHeight="1" x14ac:dyDescent="0.25">
      <c r="A13" s="28"/>
      <c r="B13" s="464"/>
      <c r="C13" s="464"/>
      <c r="D13" s="464"/>
      <c r="E13" s="464"/>
      <c r="F13" s="464"/>
      <c r="G13" s="464"/>
    </row>
    <row r="14" spans="1:7" ht="20.100000000000001" customHeight="1" x14ac:dyDescent="0.25">
      <c r="A14" s="28"/>
      <c r="B14" s="461" t="s">
        <v>29</v>
      </c>
      <c r="C14" s="461"/>
      <c r="D14" s="461"/>
      <c r="E14" s="461"/>
      <c r="F14" s="461"/>
      <c r="G14" s="461"/>
    </row>
    <row r="15" spans="1:7" ht="15" customHeight="1" x14ac:dyDescent="0.25">
      <c r="A15" s="28"/>
      <c r="B15" s="464"/>
      <c r="C15" s="464"/>
      <c r="D15" s="464"/>
      <c r="E15" s="464"/>
      <c r="F15" s="464"/>
      <c r="G15" s="464"/>
    </row>
    <row r="16" spans="1:7" ht="20.100000000000001" customHeight="1" x14ac:dyDescent="0.25">
      <c r="A16" s="28"/>
      <c r="B16" s="30" t="s">
        <v>30</v>
      </c>
      <c r="C16" s="465" t="s">
        <v>31</v>
      </c>
      <c r="D16" s="465"/>
      <c r="E16" s="465"/>
      <c r="F16" s="465"/>
      <c r="G16" s="465"/>
    </row>
    <row r="17" spans="1:7" ht="15" customHeight="1" x14ac:dyDescent="0.25">
      <c r="A17" s="28"/>
      <c r="B17" s="466"/>
      <c r="C17" s="466"/>
      <c r="D17" s="466"/>
      <c r="E17" s="466"/>
      <c r="F17" s="466"/>
      <c r="G17" s="466"/>
    </row>
    <row r="18" spans="1:7" ht="15" customHeight="1" x14ac:dyDescent="0.25">
      <c r="A18" s="28"/>
      <c r="B18" s="32"/>
      <c r="C18" s="33" t="s">
        <v>32</v>
      </c>
      <c r="D18" s="277"/>
      <c r="E18" s="277"/>
      <c r="F18" s="34"/>
      <c r="G18" s="35">
        <f>G116</f>
        <v>0</v>
      </c>
    </row>
    <row r="19" spans="1:7" ht="15" customHeight="1" x14ac:dyDescent="0.25">
      <c r="A19" s="28"/>
      <c r="B19" s="32"/>
      <c r="C19" s="33" t="s">
        <v>33</v>
      </c>
      <c r="D19" s="277"/>
      <c r="E19" s="277"/>
      <c r="F19" s="34"/>
      <c r="G19" s="35">
        <f>G186</f>
        <v>0</v>
      </c>
    </row>
    <row r="20" spans="1:7" ht="15" customHeight="1" x14ac:dyDescent="0.25">
      <c r="A20" s="28"/>
      <c r="B20" s="32"/>
      <c r="C20" s="33" t="s">
        <v>34</v>
      </c>
      <c r="D20" s="277"/>
      <c r="E20" s="277"/>
      <c r="F20" s="34"/>
      <c r="G20" s="35">
        <f>G221</f>
        <v>0</v>
      </c>
    </row>
    <row r="21" spans="1:7" ht="30.75" x14ac:dyDescent="0.25">
      <c r="A21" s="28"/>
      <c r="B21" s="32"/>
      <c r="C21" s="70" t="s">
        <v>35</v>
      </c>
      <c r="D21" s="277"/>
      <c r="E21" s="277"/>
      <c r="F21" s="34"/>
      <c r="G21" s="35">
        <f>ROUND((G18+G19+G20)*0.1,2)</f>
        <v>0</v>
      </c>
    </row>
    <row r="22" spans="1:7" ht="20.100000000000001" customHeight="1" x14ac:dyDescent="0.25">
      <c r="A22" s="28"/>
      <c r="B22" s="32"/>
      <c r="C22" s="33" t="s">
        <v>36</v>
      </c>
      <c r="D22" s="277"/>
      <c r="E22" s="277"/>
      <c r="F22" s="34"/>
      <c r="G22" s="35">
        <f>ROUND(G18+G19+G20+G21,2)</f>
        <v>0</v>
      </c>
    </row>
    <row r="23" spans="1:7" ht="15" customHeight="1" x14ac:dyDescent="0.25">
      <c r="A23" s="28"/>
      <c r="B23" s="32"/>
      <c r="C23" s="33"/>
      <c r="D23" s="277"/>
      <c r="E23" s="277"/>
      <c r="F23" s="34"/>
      <c r="G23" s="35"/>
    </row>
    <row r="24" spans="1:7" x14ac:dyDescent="0.25">
      <c r="A24" s="28"/>
      <c r="B24" s="32"/>
      <c r="C24" s="36" t="s">
        <v>37</v>
      </c>
      <c r="D24" s="277"/>
      <c r="E24" s="277"/>
      <c r="F24" s="34"/>
      <c r="G24" s="37">
        <f>G264</f>
        <v>0</v>
      </c>
    </row>
    <row r="25" spans="1:7" ht="15" customHeight="1" x14ac:dyDescent="0.25">
      <c r="A25" s="28"/>
      <c r="B25" s="467"/>
      <c r="C25" s="467"/>
      <c r="D25" s="467"/>
      <c r="E25" s="467"/>
      <c r="F25" s="467"/>
      <c r="G25" s="467"/>
    </row>
    <row r="26" spans="1:7" ht="15" customHeight="1" x14ac:dyDescent="0.25">
      <c r="A26" s="28"/>
      <c r="B26" s="32"/>
      <c r="C26" s="33" t="s">
        <v>38</v>
      </c>
      <c r="D26" s="277"/>
      <c r="E26" s="277"/>
      <c r="F26" s="34"/>
      <c r="G26" s="39"/>
    </row>
    <row r="27" spans="1:7" ht="15" customHeight="1" x14ac:dyDescent="0.25">
      <c r="A27" s="28"/>
      <c r="B27" s="32"/>
      <c r="C27" s="40" t="s">
        <v>39</v>
      </c>
      <c r="D27" s="277"/>
      <c r="E27" s="277"/>
      <c r="F27" s="34"/>
      <c r="G27" s="35">
        <f>G289</f>
        <v>0</v>
      </c>
    </row>
    <row r="28" spans="1:7" ht="15" customHeight="1" x14ac:dyDescent="0.25">
      <c r="A28" s="28"/>
      <c r="B28" s="32"/>
      <c r="C28" s="41" t="s">
        <v>40</v>
      </c>
      <c r="D28" s="277"/>
      <c r="E28" s="277"/>
      <c r="F28" s="34"/>
      <c r="G28" s="35">
        <f>G314</f>
        <v>0</v>
      </c>
    </row>
    <row r="29" spans="1:7" ht="15" customHeight="1" x14ac:dyDescent="0.25">
      <c r="A29" s="28"/>
      <c r="B29" s="32"/>
      <c r="C29" s="42" t="s">
        <v>41</v>
      </c>
      <c r="D29" s="277"/>
      <c r="E29" s="277"/>
      <c r="F29" s="34"/>
      <c r="G29" s="35">
        <f>G333</f>
        <v>0</v>
      </c>
    </row>
    <row r="30" spans="1:7" ht="15" customHeight="1" x14ac:dyDescent="0.25">
      <c r="A30" s="28"/>
      <c r="B30" s="32"/>
      <c r="C30" s="42" t="s">
        <v>42</v>
      </c>
      <c r="D30" s="277"/>
      <c r="E30" s="277"/>
      <c r="F30" s="34"/>
      <c r="G30" s="35">
        <f>G354</f>
        <v>0</v>
      </c>
    </row>
    <row r="31" spans="1:7" ht="15" customHeight="1" x14ac:dyDescent="0.25">
      <c r="A31" s="28"/>
      <c r="B31" s="32"/>
      <c r="C31" s="43" t="s">
        <v>43</v>
      </c>
      <c r="D31" s="277"/>
      <c r="E31" s="277"/>
      <c r="F31" s="34"/>
      <c r="G31" s="35">
        <f>ROUND(G27+G28+G29+G30,2)</f>
        <v>0</v>
      </c>
    </row>
    <row r="32" spans="1:7" ht="15" customHeight="1" x14ac:dyDescent="0.25">
      <c r="A32" s="28"/>
      <c r="B32" s="32"/>
      <c r="C32" s="43" t="s">
        <v>44</v>
      </c>
      <c r="D32" s="277"/>
      <c r="E32" s="277"/>
      <c r="F32" s="34"/>
      <c r="G32" s="35">
        <f>ROUND(G31*19,2)</f>
        <v>0</v>
      </c>
    </row>
    <row r="33" spans="1:7" ht="15" customHeight="1" x14ac:dyDescent="0.25">
      <c r="A33" s="28"/>
      <c r="B33" s="467"/>
      <c r="C33" s="467"/>
      <c r="D33" s="467"/>
      <c r="E33" s="467"/>
      <c r="F33" s="467"/>
      <c r="G33" s="467"/>
    </row>
    <row r="34" spans="1:7" ht="20.100000000000001" customHeight="1" x14ac:dyDescent="0.25">
      <c r="A34" s="28"/>
      <c r="B34" s="32"/>
      <c r="C34" s="44" t="s">
        <v>45</v>
      </c>
      <c r="D34" s="277"/>
      <c r="E34" s="277"/>
      <c r="F34" s="34"/>
      <c r="G34" s="39">
        <f>ROUND(G22+G24+G32,2)</f>
        <v>0</v>
      </c>
    </row>
    <row r="35" spans="1:7" ht="15" customHeight="1" x14ac:dyDescent="0.25">
      <c r="A35" s="28"/>
      <c r="B35" s="467"/>
      <c r="C35" s="467"/>
      <c r="D35" s="467"/>
      <c r="E35" s="467"/>
      <c r="F35" s="467"/>
      <c r="G35" s="467"/>
    </row>
    <row r="36" spans="1:7" ht="20.100000000000001" customHeight="1" x14ac:dyDescent="0.25">
      <c r="A36" s="28"/>
      <c r="B36" s="30" t="s">
        <v>46</v>
      </c>
      <c r="C36" s="44" t="s">
        <v>47</v>
      </c>
      <c r="D36" s="277"/>
      <c r="E36" s="277"/>
      <c r="F36" s="34"/>
      <c r="G36" s="39">
        <f>G535</f>
        <v>0</v>
      </c>
    </row>
    <row r="37" spans="1:7" ht="15" customHeight="1" x14ac:dyDescent="0.25">
      <c r="A37" s="28"/>
      <c r="B37" s="467"/>
      <c r="C37" s="467"/>
      <c r="D37" s="467"/>
      <c r="E37" s="467"/>
      <c r="F37" s="467"/>
      <c r="G37" s="467"/>
    </row>
    <row r="38" spans="1:7" ht="20.100000000000001" customHeight="1" x14ac:dyDescent="0.25">
      <c r="A38" s="28"/>
      <c r="B38" s="45" t="s">
        <v>48</v>
      </c>
      <c r="C38" s="46" t="s">
        <v>49</v>
      </c>
      <c r="D38" s="278"/>
      <c r="E38" s="278"/>
      <c r="F38" s="47"/>
      <c r="G38" s="48">
        <f>G560</f>
        <v>0</v>
      </c>
    </row>
    <row r="39" spans="1:7" ht="15" customHeight="1" x14ac:dyDescent="0.25">
      <c r="A39" s="28"/>
      <c r="B39" s="466"/>
      <c r="C39" s="466"/>
      <c r="D39" s="466"/>
      <c r="E39" s="466"/>
      <c r="F39" s="466"/>
      <c r="G39" s="466"/>
    </row>
    <row r="40" spans="1:7" ht="20.100000000000001" customHeight="1" x14ac:dyDescent="0.25">
      <c r="A40" s="28"/>
      <c r="B40" s="30"/>
      <c r="C40" s="49" t="s">
        <v>50</v>
      </c>
      <c r="D40" s="277"/>
      <c r="E40" s="277"/>
      <c r="F40" s="34"/>
      <c r="G40" s="39">
        <f>ROUND(G34+G36+G38,2)</f>
        <v>0</v>
      </c>
    </row>
    <row r="41" spans="1:7" ht="15" customHeight="1" x14ac:dyDescent="0.25">
      <c r="A41" s="28"/>
      <c r="B41" s="463"/>
      <c r="C41" s="463"/>
      <c r="D41" s="463"/>
      <c r="E41" s="463"/>
      <c r="F41" s="463"/>
      <c r="G41" s="463"/>
    </row>
    <row r="42" spans="1:7" ht="15" customHeight="1" x14ac:dyDescent="0.25"/>
    <row r="43" spans="1:7" ht="15" customHeight="1" x14ac:dyDescent="0.25">
      <c r="A43" s="3"/>
      <c r="B43" s="3"/>
      <c r="C43" s="50"/>
      <c r="D43" s="51"/>
      <c r="E43" s="51"/>
      <c r="F43" s="52"/>
      <c r="G43" s="53"/>
    </row>
    <row r="44" spans="1:7" ht="15" customHeight="1" x14ac:dyDescent="0.25">
      <c r="A44" s="3"/>
      <c r="B44" s="3"/>
      <c r="C44" s="468" t="s">
        <v>51</v>
      </c>
      <c r="D44" s="468"/>
      <c r="E44" s="468"/>
      <c r="F44" s="468"/>
      <c r="G44" s="468"/>
    </row>
    <row r="45" spans="1:7" ht="15" customHeight="1" x14ac:dyDescent="0.25">
      <c r="A45" s="3"/>
      <c r="B45" s="3"/>
      <c r="C45" s="469"/>
      <c r="D45" s="469"/>
      <c r="E45" s="469"/>
      <c r="F45" s="469"/>
      <c r="G45" s="469"/>
    </row>
    <row r="46" spans="1:7" ht="15" customHeight="1" x14ac:dyDescent="0.25">
      <c r="A46" s="3"/>
      <c r="B46" s="3"/>
      <c r="C46" s="469" t="s">
        <v>52</v>
      </c>
      <c r="D46" s="469"/>
      <c r="E46" s="469"/>
      <c r="F46" s="469"/>
      <c r="G46" s="469"/>
    </row>
    <row r="47" spans="1:7" ht="15" customHeight="1" x14ac:dyDescent="0.25">
      <c r="A47" s="3"/>
      <c r="B47" s="3"/>
      <c r="C47" s="469" t="s">
        <v>53</v>
      </c>
      <c r="D47" s="469"/>
      <c r="E47" s="469"/>
      <c r="F47" s="469"/>
      <c r="G47" s="469"/>
    </row>
    <row r="48" spans="1:7" ht="15" customHeight="1" x14ac:dyDescent="0.25">
      <c r="A48" s="3"/>
      <c r="B48" s="3"/>
      <c r="C48" s="469" t="s">
        <v>54</v>
      </c>
      <c r="D48" s="469"/>
      <c r="E48" s="469"/>
      <c r="F48" s="469"/>
      <c r="G48" s="469"/>
    </row>
    <row r="49" spans="1:7" ht="15" customHeight="1" x14ac:dyDescent="0.25">
      <c r="A49" s="3"/>
      <c r="B49" s="3"/>
      <c r="C49" s="50" t="s">
        <v>55</v>
      </c>
      <c r="D49" s="350"/>
      <c r="E49" s="350"/>
      <c r="F49" s="54"/>
      <c r="G49" s="54"/>
    </row>
    <row r="50" spans="1:7" ht="15" customHeight="1" x14ac:dyDescent="0.25">
      <c r="A50" s="3"/>
      <c r="B50" s="3"/>
      <c r="C50" s="469" t="s">
        <v>56</v>
      </c>
      <c r="D50" s="469"/>
      <c r="E50" s="469"/>
      <c r="F50" s="469"/>
      <c r="G50" s="469"/>
    </row>
    <row r="51" spans="1:7" ht="15" customHeight="1" x14ac:dyDescent="0.25">
      <c r="A51" s="3"/>
      <c r="B51" s="3"/>
      <c r="C51" s="469" t="s">
        <v>57</v>
      </c>
      <c r="D51" s="469"/>
      <c r="E51" s="469"/>
      <c r="F51" s="469"/>
      <c r="G51" s="469"/>
    </row>
    <row r="52" spans="1:7" ht="15" customHeight="1" x14ac:dyDescent="0.25">
      <c r="A52" s="3"/>
      <c r="B52" s="3"/>
      <c r="C52" s="469" t="s">
        <v>58</v>
      </c>
      <c r="D52" s="469"/>
      <c r="E52" s="469"/>
      <c r="F52" s="469"/>
      <c r="G52" s="469"/>
    </row>
    <row r="53" spans="1:7" ht="15" customHeight="1" x14ac:dyDescent="0.25">
      <c r="A53" s="3"/>
      <c r="B53" s="3"/>
      <c r="C53" s="469" t="s">
        <v>59</v>
      </c>
      <c r="D53" s="469"/>
      <c r="E53" s="469"/>
      <c r="F53" s="469"/>
      <c r="G53" s="469"/>
    </row>
    <row r="54" spans="1:7" ht="15" customHeight="1" x14ac:dyDescent="0.25">
      <c r="A54" s="3"/>
      <c r="B54" s="3"/>
      <c r="C54" s="469" t="s">
        <v>60</v>
      </c>
      <c r="D54" s="469"/>
      <c r="E54" s="469"/>
      <c r="F54" s="469"/>
      <c r="G54" s="469"/>
    </row>
    <row r="55" spans="1:7" ht="15" customHeight="1" x14ac:dyDescent="0.25">
      <c r="A55" s="3"/>
      <c r="B55" s="3"/>
      <c r="C55" s="469" t="s">
        <v>61</v>
      </c>
      <c r="D55" s="469"/>
      <c r="E55" s="469"/>
      <c r="F55" s="469"/>
      <c r="G55" s="469"/>
    </row>
    <row r="56" spans="1:7" ht="15" customHeight="1" x14ac:dyDescent="0.25">
      <c r="A56" s="3"/>
      <c r="B56" s="3"/>
      <c r="C56" s="469" t="s">
        <v>62</v>
      </c>
      <c r="D56" s="469"/>
      <c r="E56" s="469"/>
      <c r="F56" s="469"/>
      <c r="G56" s="469"/>
    </row>
    <row r="57" spans="1:7" ht="15" customHeight="1" x14ac:dyDescent="0.25">
      <c r="A57" s="3"/>
      <c r="B57" s="3"/>
      <c r="C57" s="469" t="s">
        <v>63</v>
      </c>
      <c r="D57" s="469"/>
      <c r="E57" s="469"/>
      <c r="F57" s="469"/>
      <c r="G57" s="469"/>
    </row>
    <row r="58" spans="1:7" ht="15" customHeight="1" x14ac:dyDescent="0.25">
      <c r="A58" s="3"/>
      <c r="B58" s="3"/>
      <c r="C58" s="469" t="s">
        <v>64</v>
      </c>
      <c r="D58" s="469"/>
      <c r="E58" s="469"/>
      <c r="F58" s="469"/>
      <c r="G58" s="469"/>
    </row>
    <row r="59" spans="1:7" ht="15" customHeight="1" x14ac:dyDescent="0.25">
      <c r="A59" s="3"/>
      <c r="B59" s="3"/>
      <c r="C59" s="469" t="s">
        <v>65</v>
      </c>
      <c r="D59" s="469"/>
      <c r="E59" s="469"/>
      <c r="F59" s="469"/>
      <c r="G59" s="469"/>
    </row>
    <row r="60" spans="1:7" ht="15" customHeight="1" x14ac:dyDescent="0.25">
      <c r="A60" s="3"/>
      <c r="B60" s="3"/>
      <c r="C60" s="469" t="s">
        <v>66</v>
      </c>
      <c r="D60" s="469"/>
      <c r="E60" s="469"/>
      <c r="F60" s="469"/>
      <c r="G60" s="469"/>
    </row>
    <row r="61" spans="1:7" ht="15" customHeight="1" x14ac:dyDescent="0.25">
      <c r="A61" s="3"/>
      <c r="B61" s="3"/>
      <c r="C61" s="50"/>
      <c r="D61" s="350"/>
      <c r="E61" s="350"/>
      <c r="F61" s="54"/>
      <c r="G61" s="54"/>
    </row>
    <row r="62" spans="1:7" ht="86.25" customHeight="1" x14ac:dyDescent="0.25">
      <c r="A62" s="3"/>
      <c r="B62" s="3"/>
      <c r="C62" s="470" t="s">
        <v>67</v>
      </c>
      <c r="D62" s="470"/>
      <c r="E62" s="470"/>
      <c r="F62" s="470"/>
      <c r="G62" s="470"/>
    </row>
    <row r="63" spans="1:7" ht="15" customHeight="1" x14ac:dyDescent="0.25">
      <c r="A63" s="3"/>
      <c r="B63" s="3"/>
      <c r="C63" s="50"/>
      <c r="D63" s="350"/>
      <c r="E63" s="350"/>
      <c r="F63" s="54"/>
      <c r="G63" s="54"/>
    </row>
    <row r="64" spans="1:7" ht="15" customHeight="1" x14ac:dyDescent="0.25">
      <c r="A64" s="3"/>
      <c r="B64" s="3"/>
      <c r="C64" s="471" t="s">
        <v>68</v>
      </c>
      <c r="D64" s="471"/>
      <c r="E64" s="471"/>
      <c r="F64" s="471"/>
      <c r="G64" s="471"/>
    </row>
    <row r="65" spans="1:8" ht="15" customHeight="1" x14ac:dyDescent="0.25">
      <c r="A65" s="3"/>
      <c r="B65" s="3"/>
      <c r="C65" s="471" t="s">
        <v>69</v>
      </c>
      <c r="D65" s="471"/>
      <c r="E65" s="471"/>
      <c r="F65" s="471"/>
      <c r="G65" s="471"/>
    </row>
    <row r="66" spans="1:8" ht="15" customHeight="1" x14ac:dyDescent="0.25">
      <c r="A66" s="3"/>
      <c r="B66" s="3"/>
      <c r="C66" s="50"/>
      <c r="D66" s="51"/>
      <c r="E66" s="51"/>
      <c r="F66" s="52"/>
      <c r="G66" s="53"/>
      <c r="H66" s="3"/>
    </row>
    <row r="67" spans="1:8" ht="15" customHeight="1" x14ac:dyDescent="0.25"/>
    <row r="68" spans="1:8" ht="15" customHeight="1" x14ac:dyDescent="0.25">
      <c r="C68" s="22"/>
      <c r="F68" s="23"/>
      <c r="G68" s="24"/>
    </row>
    <row r="69" spans="1:8" ht="20.100000000000001" customHeight="1" x14ac:dyDescent="0.25">
      <c r="B69" s="55" t="s">
        <v>30</v>
      </c>
      <c r="C69" s="472" t="s">
        <v>31</v>
      </c>
      <c r="D69" s="472"/>
      <c r="E69" s="472"/>
      <c r="F69" s="472"/>
      <c r="G69" s="472"/>
    </row>
    <row r="70" spans="1:8" ht="15" customHeight="1" x14ac:dyDescent="0.25">
      <c r="B70" s="472"/>
      <c r="C70" s="472"/>
      <c r="D70" s="472"/>
      <c r="E70" s="472"/>
      <c r="F70" s="472"/>
      <c r="G70" s="472"/>
    </row>
    <row r="71" spans="1:8" s="56" customFormat="1" ht="20.100000000000001" customHeight="1" x14ac:dyDescent="0.25">
      <c r="B71" s="30" t="s">
        <v>70</v>
      </c>
      <c r="C71" s="465" t="s">
        <v>71</v>
      </c>
      <c r="D71" s="465"/>
      <c r="E71" s="465"/>
      <c r="F71" s="465"/>
      <c r="G71" s="465"/>
    </row>
    <row r="72" spans="1:8" s="56" customFormat="1" ht="15" customHeight="1" x14ac:dyDescent="0.25">
      <c r="B72" s="473"/>
      <c r="C72" s="473"/>
      <c r="D72" s="473"/>
      <c r="E72" s="473"/>
      <c r="F72" s="473"/>
      <c r="G72" s="473"/>
    </row>
    <row r="73" spans="1:8" s="56" customFormat="1" ht="15" customHeight="1" x14ac:dyDescent="0.2">
      <c r="B73" s="57" t="s">
        <v>4</v>
      </c>
      <c r="C73" s="58" t="s">
        <v>72</v>
      </c>
      <c r="D73" s="60" t="s">
        <v>73</v>
      </c>
      <c r="E73" s="59" t="s">
        <v>74</v>
      </c>
      <c r="F73" s="57"/>
      <c r="G73" s="60" t="s">
        <v>75</v>
      </c>
    </row>
    <row r="74" spans="1:8" ht="15" customHeight="1" x14ac:dyDescent="0.25">
      <c r="C74" s="22"/>
      <c r="F74" s="27"/>
      <c r="G74" s="24"/>
    </row>
    <row r="75" spans="1:8" ht="30" customHeight="1" x14ac:dyDescent="0.25">
      <c r="B75" s="61">
        <v>1</v>
      </c>
      <c r="C75" s="62" t="s">
        <v>76</v>
      </c>
      <c r="D75" s="74"/>
      <c r="E75" s="74"/>
      <c r="F75" s="64"/>
      <c r="G75" s="35"/>
    </row>
    <row r="76" spans="1:8" ht="15" customHeight="1" x14ac:dyDescent="0.25">
      <c r="B76" s="65"/>
      <c r="C76" s="66" t="s">
        <v>77</v>
      </c>
      <c r="D76" s="74">
        <v>1</v>
      </c>
      <c r="E76" s="67"/>
      <c r="F76" s="64"/>
      <c r="G76" s="35">
        <f>ROUND(D76*E76,2)</f>
        <v>0</v>
      </c>
    </row>
    <row r="77" spans="1:8" ht="15" customHeight="1" x14ac:dyDescent="0.25">
      <c r="B77" s="65"/>
      <c r="C77" s="68"/>
      <c r="D77" s="74"/>
      <c r="E77" s="72"/>
      <c r="F77" s="28"/>
      <c r="G77" s="63"/>
    </row>
    <row r="78" spans="1:8" ht="30" customHeight="1" x14ac:dyDescent="0.25">
      <c r="B78" s="61">
        <v>2</v>
      </c>
      <c r="C78" s="62" t="s">
        <v>78</v>
      </c>
      <c r="D78" s="74"/>
      <c r="E78" s="72"/>
      <c r="F78" s="64"/>
      <c r="G78" s="35"/>
    </row>
    <row r="79" spans="1:8" ht="15" customHeight="1" x14ac:dyDescent="0.25">
      <c r="B79" s="65"/>
      <c r="C79" s="66" t="s">
        <v>77</v>
      </c>
      <c r="D79" s="74">
        <v>1</v>
      </c>
      <c r="E79" s="72"/>
      <c r="F79" s="64"/>
      <c r="G79" s="35">
        <f>ROUND(D79*E79,2)</f>
        <v>0</v>
      </c>
    </row>
    <row r="80" spans="1:8" ht="15" customHeight="1" x14ac:dyDescent="0.25">
      <c r="B80" s="65"/>
      <c r="C80" s="68"/>
      <c r="D80" s="74"/>
      <c r="E80" s="72"/>
      <c r="F80" s="28"/>
      <c r="G80" s="63"/>
    </row>
    <row r="81" spans="2:7" ht="30" customHeight="1" x14ac:dyDescent="0.25">
      <c r="B81" s="61">
        <v>3</v>
      </c>
      <c r="C81" s="62" t="s">
        <v>79</v>
      </c>
      <c r="D81" s="74"/>
      <c r="E81" s="72"/>
      <c r="F81" s="64"/>
      <c r="G81" s="35"/>
    </row>
    <row r="82" spans="2:7" ht="15" customHeight="1" x14ac:dyDescent="0.25">
      <c r="B82" s="65"/>
      <c r="C82" s="66" t="s">
        <v>77</v>
      </c>
      <c r="D82" s="74">
        <v>6</v>
      </c>
      <c r="E82" s="72"/>
      <c r="F82" s="64"/>
      <c r="G82" s="35">
        <f>ROUND(D82*E82,2)</f>
        <v>0</v>
      </c>
    </row>
    <row r="83" spans="2:7" ht="15" customHeight="1" x14ac:dyDescent="0.25">
      <c r="B83" s="65"/>
      <c r="C83" s="68"/>
      <c r="D83" s="74"/>
      <c r="E83" s="72"/>
      <c r="F83" s="28"/>
      <c r="G83" s="63"/>
    </row>
    <row r="84" spans="2:7" ht="30" customHeight="1" x14ac:dyDescent="0.25">
      <c r="B84" s="61">
        <v>4</v>
      </c>
      <c r="C84" s="62" t="s">
        <v>80</v>
      </c>
      <c r="D84" s="74"/>
      <c r="E84" s="72"/>
      <c r="F84" s="64"/>
      <c r="G84" s="35"/>
    </row>
    <row r="85" spans="2:7" ht="15" customHeight="1" x14ac:dyDescent="0.25">
      <c r="B85" s="65"/>
      <c r="C85" s="66" t="s">
        <v>77</v>
      </c>
      <c r="D85" s="74">
        <v>105</v>
      </c>
      <c r="E85" s="72"/>
      <c r="F85" s="64"/>
      <c r="G85" s="35">
        <f>ROUND(D85*E85,2)</f>
        <v>0</v>
      </c>
    </row>
    <row r="86" spans="2:7" ht="15" customHeight="1" x14ac:dyDescent="0.25">
      <c r="B86" s="65"/>
      <c r="C86" s="68"/>
      <c r="D86" s="74"/>
      <c r="E86" s="72"/>
      <c r="F86" s="28"/>
      <c r="G86" s="63"/>
    </row>
    <row r="87" spans="2:7" ht="30" customHeight="1" x14ac:dyDescent="0.25">
      <c r="B87" s="61">
        <v>5</v>
      </c>
      <c r="C87" s="62" t="s">
        <v>81</v>
      </c>
      <c r="D87" s="74"/>
      <c r="E87" s="72"/>
      <c r="F87" s="64"/>
      <c r="G87" s="35"/>
    </row>
    <row r="88" spans="2:7" ht="15" customHeight="1" x14ac:dyDescent="0.25">
      <c r="B88" s="65"/>
      <c r="C88" s="66" t="s">
        <v>82</v>
      </c>
      <c r="D88" s="74">
        <v>4455</v>
      </c>
      <c r="E88" s="72"/>
      <c r="F88" s="64"/>
      <c r="G88" s="35">
        <f>ROUND(D88*E88,2)</f>
        <v>0</v>
      </c>
    </row>
    <row r="89" spans="2:7" ht="15" customHeight="1" x14ac:dyDescent="0.25">
      <c r="B89" s="65"/>
      <c r="C89" s="69"/>
      <c r="D89" s="74"/>
      <c r="E89" s="72"/>
      <c r="F89" s="28"/>
      <c r="G89" s="63"/>
    </row>
    <row r="90" spans="2:7" ht="30" customHeight="1" x14ac:dyDescent="0.25">
      <c r="B90" s="61">
        <v>6</v>
      </c>
      <c r="C90" s="62" t="s">
        <v>83</v>
      </c>
      <c r="D90" s="74"/>
      <c r="E90" s="72"/>
      <c r="F90" s="64"/>
      <c r="G90" s="35"/>
    </row>
    <row r="91" spans="2:7" ht="15" customHeight="1" x14ac:dyDescent="0.25">
      <c r="B91" s="65"/>
      <c r="C91" s="70" t="s">
        <v>84</v>
      </c>
      <c r="D91" s="74"/>
      <c r="E91" s="72"/>
      <c r="F91" s="64"/>
      <c r="G91" s="35"/>
    </row>
    <row r="92" spans="2:7" ht="15" customHeight="1" x14ac:dyDescent="0.25">
      <c r="B92" s="65"/>
      <c r="C92" s="66" t="s">
        <v>77</v>
      </c>
      <c r="D92" s="74">
        <v>5</v>
      </c>
      <c r="E92" s="72"/>
      <c r="F92" s="64"/>
      <c r="G92" s="35">
        <f>ROUND(D92*E92,2)</f>
        <v>0</v>
      </c>
    </row>
    <row r="93" spans="2:7" ht="15" customHeight="1" x14ac:dyDescent="0.25">
      <c r="B93" s="65"/>
      <c r="C93" s="69"/>
      <c r="D93" s="74"/>
      <c r="E93" s="72"/>
      <c r="F93" s="28"/>
      <c r="G93" s="63"/>
    </row>
    <row r="94" spans="2:7" ht="95.1" customHeight="1" x14ac:dyDescent="0.25">
      <c r="B94" s="61">
        <v>7</v>
      </c>
      <c r="C94" s="99" t="s">
        <v>85</v>
      </c>
      <c r="D94" s="74"/>
      <c r="E94" s="72"/>
      <c r="F94" s="74"/>
      <c r="G94" s="72"/>
    </row>
    <row r="95" spans="2:7" ht="15" customHeight="1" x14ac:dyDescent="0.25">
      <c r="B95" s="65"/>
      <c r="C95" s="66" t="s">
        <v>77</v>
      </c>
      <c r="D95" s="74">
        <v>7</v>
      </c>
      <c r="E95" s="72"/>
      <c r="F95" s="74"/>
      <c r="G95" s="100">
        <f>ROUND(D95*E95,2)</f>
        <v>0</v>
      </c>
    </row>
    <row r="96" spans="2:7" ht="15" customHeight="1" x14ac:dyDescent="0.25">
      <c r="B96" s="65"/>
      <c r="C96" s="97"/>
      <c r="D96" s="74"/>
      <c r="E96" s="72"/>
      <c r="F96" s="73"/>
      <c r="G96" s="74"/>
    </row>
    <row r="97" spans="1:7" s="56" customFormat="1" ht="30" customHeight="1" x14ac:dyDescent="0.2">
      <c r="B97" s="61">
        <v>8</v>
      </c>
      <c r="C97" s="99" t="s">
        <v>86</v>
      </c>
      <c r="D97" s="74"/>
      <c r="E97" s="72"/>
      <c r="F97" s="93"/>
      <c r="G97" s="100"/>
    </row>
    <row r="98" spans="1:7" s="56" customFormat="1" ht="15" customHeight="1" x14ac:dyDescent="0.2">
      <c r="B98" s="65"/>
      <c r="C98" s="66" t="s">
        <v>82</v>
      </c>
      <c r="D98" s="74">
        <v>4212</v>
      </c>
      <c r="E98" s="72"/>
      <c r="F98" s="93"/>
      <c r="G98" s="100">
        <f>ROUND(D98*E98,2)</f>
        <v>0</v>
      </c>
    </row>
    <row r="99" spans="1:7" s="56" customFormat="1" ht="15" customHeight="1" x14ac:dyDescent="0.2">
      <c r="B99" s="65"/>
      <c r="C99" s="71"/>
      <c r="D99" s="74"/>
      <c r="E99" s="72"/>
      <c r="F99" s="73"/>
      <c r="G99" s="74"/>
    </row>
    <row r="100" spans="1:7" s="56" customFormat="1" ht="45" x14ac:dyDescent="0.2">
      <c r="B100" s="61">
        <v>9</v>
      </c>
      <c r="C100" s="99" t="s">
        <v>87</v>
      </c>
      <c r="D100" s="74"/>
      <c r="E100" s="72"/>
      <c r="F100" s="93"/>
      <c r="G100" s="100"/>
    </row>
    <row r="101" spans="1:7" ht="15" customHeight="1" x14ac:dyDescent="0.25">
      <c r="B101" s="65"/>
      <c r="C101" s="66" t="s">
        <v>88</v>
      </c>
      <c r="D101" s="74">
        <v>6318</v>
      </c>
      <c r="E101" s="72"/>
      <c r="F101" s="93"/>
      <c r="G101" s="100">
        <f>ROUND(D101*E101,2)</f>
        <v>0</v>
      </c>
    </row>
    <row r="102" spans="1:7" s="75" customFormat="1" ht="15" customHeight="1" x14ac:dyDescent="0.25">
      <c r="B102" s="65"/>
      <c r="C102" s="76"/>
      <c r="D102" s="79"/>
      <c r="E102" s="77"/>
      <c r="F102" s="78"/>
      <c r="G102" s="79"/>
    </row>
    <row r="103" spans="1:7" s="75" customFormat="1" ht="45" customHeight="1" x14ac:dyDescent="0.25">
      <c r="B103" s="61">
        <v>10</v>
      </c>
      <c r="C103" s="99" t="s">
        <v>89</v>
      </c>
      <c r="D103" s="74"/>
      <c r="E103" s="72"/>
      <c r="F103" s="93"/>
      <c r="G103" s="100"/>
    </row>
    <row r="104" spans="1:7" s="56" customFormat="1" ht="15" customHeight="1" x14ac:dyDescent="0.2">
      <c r="B104" s="65"/>
      <c r="C104" s="66" t="s">
        <v>90</v>
      </c>
      <c r="D104" s="74">
        <v>125</v>
      </c>
      <c r="E104" s="72"/>
      <c r="F104" s="93"/>
      <c r="G104" s="100">
        <f>ROUND(D104*E104,2)</f>
        <v>0</v>
      </c>
    </row>
    <row r="105" spans="1:7" ht="15" customHeight="1" x14ac:dyDescent="0.25">
      <c r="B105" s="65"/>
      <c r="C105" s="80"/>
      <c r="D105" s="74"/>
      <c r="E105" s="72"/>
      <c r="F105" s="73"/>
      <c r="G105" s="74"/>
    </row>
    <row r="106" spans="1:7" ht="45" customHeight="1" x14ac:dyDescent="0.25">
      <c r="B106" s="61">
        <v>11</v>
      </c>
      <c r="C106" s="99" t="s">
        <v>91</v>
      </c>
      <c r="D106" s="74"/>
      <c r="E106" s="72"/>
      <c r="F106" s="93"/>
      <c r="G106" s="100"/>
    </row>
    <row r="107" spans="1:7" ht="15" customHeight="1" x14ac:dyDescent="0.25">
      <c r="B107" s="28"/>
      <c r="C107" s="66" t="s">
        <v>77</v>
      </c>
      <c r="D107" s="74">
        <v>10</v>
      </c>
      <c r="E107" s="67"/>
      <c r="F107" s="93"/>
      <c r="G107" s="100">
        <f>ROUND(D107*E107,2)</f>
        <v>0</v>
      </c>
    </row>
    <row r="108" spans="1:7" ht="15" customHeight="1" x14ac:dyDescent="0.25">
      <c r="B108" s="81"/>
      <c r="C108" s="66"/>
      <c r="D108" s="74"/>
      <c r="E108" s="67"/>
      <c r="F108" s="93"/>
      <c r="G108" s="100"/>
    </row>
    <row r="109" spans="1:7" ht="45" x14ac:dyDescent="0.25">
      <c r="A109" s="82"/>
      <c r="B109" s="83">
        <v>12</v>
      </c>
      <c r="C109" s="218" t="s">
        <v>92</v>
      </c>
      <c r="D109" s="93"/>
      <c r="E109" s="67"/>
      <c r="F109" s="93"/>
      <c r="G109" s="100"/>
    </row>
    <row r="110" spans="1:7" ht="15" customHeight="1" x14ac:dyDescent="0.25">
      <c r="C110" s="66" t="s">
        <v>77</v>
      </c>
      <c r="D110" s="74">
        <v>1</v>
      </c>
      <c r="E110" s="67"/>
      <c r="F110" s="93"/>
      <c r="G110" s="100">
        <f>ROUND(D110*E110,2)</f>
        <v>0</v>
      </c>
    </row>
    <row r="111" spans="1:7" ht="15" customHeight="1" x14ac:dyDescent="0.25">
      <c r="C111" s="495"/>
      <c r="D111" s="74"/>
      <c r="E111" s="67"/>
      <c r="F111" s="93"/>
      <c r="G111" s="100"/>
    </row>
    <row r="112" spans="1:7" ht="60" x14ac:dyDescent="0.25">
      <c r="B112" s="61">
        <v>13</v>
      </c>
      <c r="C112" s="99" t="s">
        <v>93</v>
      </c>
      <c r="D112" s="74"/>
      <c r="E112" s="67"/>
      <c r="F112" s="93"/>
      <c r="G112" s="100"/>
    </row>
    <row r="113" spans="2:7" ht="15" customHeight="1" x14ac:dyDescent="0.25">
      <c r="C113" s="66" t="s">
        <v>94</v>
      </c>
      <c r="D113" s="74">
        <v>1</v>
      </c>
      <c r="E113" s="67"/>
      <c r="F113" s="93"/>
      <c r="G113" s="100">
        <f>ROUND(D113*E113,2)</f>
        <v>0</v>
      </c>
    </row>
    <row r="114" spans="2:7" ht="15" customHeight="1" x14ac:dyDescent="0.25">
      <c r="B114" s="84"/>
      <c r="C114" s="109"/>
      <c r="D114" s="111"/>
      <c r="E114" s="85"/>
      <c r="F114" s="93"/>
      <c r="G114" s="100"/>
    </row>
    <row r="115" spans="2:7" ht="15" customHeight="1" x14ac:dyDescent="0.25">
      <c r="C115" s="312"/>
      <c r="D115" s="171"/>
      <c r="E115" s="86"/>
      <c r="F115" s="87"/>
      <c r="G115" s="88"/>
    </row>
    <row r="116" spans="2:7" ht="20.100000000000001" customHeight="1" x14ac:dyDescent="0.25">
      <c r="B116" s="89"/>
      <c r="C116" s="474" t="s">
        <v>95</v>
      </c>
      <c r="D116" s="474"/>
      <c r="E116" s="474"/>
      <c r="F116" s="474"/>
      <c r="G116" s="91">
        <f>ROUND(G76+G79+G82+G85+G88+G92+G95+G98+G101+G104+G107+G110+G113,2)</f>
        <v>0</v>
      </c>
    </row>
    <row r="117" spans="2:7" ht="15" customHeight="1" x14ac:dyDescent="0.25">
      <c r="B117" s="25"/>
      <c r="C117" s="209"/>
      <c r="F117" s="56"/>
      <c r="G117" s="207"/>
    </row>
    <row r="118" spans="2:7" ht="15" customHeight="1" x14ac:dyDescent="0.25">
      <c r="B118" s="25"/>
      <c r="C118" s="209"/>
      <c r="F118" s="56"/>
      <c r="G118" s="207"/>
    </row>
    <row r="119" spans="2:7" ht="20.100000000000001" customHeight="1" x14ac:dyDescent="0.25">
      <c r="B119" s="31" t="s">
        <v>96</v>
      </c>
      <c r="C119" s="467" t="s">
        <v>97</v>
      </c>
      <c r="D119" s="467"/>
      <c r="E119" s="467"/>
      <c r="F119" s="467"/>
      <c r="G119" s="467"/>
    </row>
    <row r="120" spans="2:7" ht="15" customHeight="1" x14ac:dyDescent="0.25">
      <c r="B120" s="31"/>
      <c r="C120" s="147"/>
      <c r="D120" s="496"/>
      <c r="E120" s="93"/>
      <c r="F120" s="93"/>
      <c r="G120" s="100"/>
    </row>
    <row r="121" spans="2:7" ht="15" customHeight="1" x14ac:dyDescent="0.25">
      <c r="B121" s="57" t="s">
        <v>4</v>
      </c>
      <c r="C121" s="58" t="s">
        <v>72</v>
      </c>
      <c r="D121" s="60" t="s">
        <v>73</v>
      </c>
      <c r="E121" s="59" t="s">
        <v>74</v>
      </c>
      <c r="F121" s="57"/>
      <c r="G121" s="60" t="s">
        <v>75</v>
      </c>
    </row>
    <row r="122" spans="2:7" ht="15" customHeight="1" x14ac:dyDescent="0.25">
      <c r="B122" s="81"/>
      <c r="C122" s="102"/>
      <c r="D122" s="93"/>
      <c r="E122" s="93"/>
      <c r="F122" s="93"/>
      <c r="G122" s="100"/>
    </row>
    <row r="123" spans="2:7" s="94" customFormat="1" ht="65.099999999999994" customHeight="1" x14ac:dyDescent="0.25">
      <c r="B123" s="81"/>
      <c r="C123" s="130" t="s">
        <v>98</v>
      </c>
      <c r="D123" s="497"/>
      <c r="E123" s="93"/>
      <c r="F123" s="93"/>
      <c r="G123" s="100"/>
    </row>
    <row r="124" spans="2:7" ht="15" customHeight="1" x14ac:dyDescent="0.25">
      <c r="B124" s="81"/>
      <c r="C124" s="71"/>
      <c r="D124" s="74"/>
      <c r="E124" s="74"/>
      <c r="F124" s="73"/>
      <c r="G124" s="74"/>
    </row>
    <row r="125" spans="2:7" ht="30" x14ac:dyDescent="0.25">
      <c r="B125" s="95">
        <v>1</v>
      </c>
      <c r="C125" s="99" t="s">
        <v>99</v>
      </c>
      <c r="D125" s="74"/>
      <c r="E125" s="74"/>
      <c r="F125" s="74"/>
      <c r="G125" s="72"/>
    </row>
    <row r="126" spans="2:7" ht="15" customHeight="1" x14ac:dyDescent="0.25">
      <c r="B126" s="65"/>
      <c r="C126" s="66" t="s">
        <v>100</v>
      </c>
      <c r="D126" s="74"/>
      <c r="E126" s="74"/>
      <c r="F126" s="74"/>
      <c r="G126" s="72"/>
    </row>
    <row r="127" spans="2:7" ht="15" customHeight="1" x14ac:dyDescent="0.25">
      <c r="B127" s="65"/>
      <c r="C127" s="66" t="s">
        <v>101</v>
      </c>
      <c r="D127" s="74">
        <v>100</v>
      </c>
      <c r="E127" s="72"/>
      <c r="F127" s="74"/>
      <c r="G127" s="72">
        <f>ROUND(D127*E127,2)</f>
        <v>0</v>
      </c>
    </row>
    <row r="128" spans="2:7" ht="15" customHeight="1" x14ac:dyDescent="0.25">
      <c r="B128" s="65"/>
      <c r="C128" s="80"/>
      <c r="D128" s="74"/>
      <c r="E128" s="74"/>
      <c r="F128" s="73"/>
      <c r="G128" s="74"/>
    </row>
    <row r="129" spans="2:7" ht="65.099999999999994" customHeight="1" x14ac:dyDescent="0.25">
      <c r="B129" s="95">
        <v>2</v>
      </c>
      <c r="C129" s="99" t="s">
        <v>102</v>
      </c>
      <c r="D129" s="74"/>
      <c r="E129" s="74"/>
      <c r="F129" s="93"/>
      <c r="G129" s="100"/>
    </row>
    <row r="130" spans="2:7" ht="15" customHeight="1" x14ac:dyDescent="0.25">
      <c r="B130" s="96"/>
      <c r="C130" s="66" t="s">
        <v>103</v>
      </c>
      <c r="D130" s="74">
        <v>1685</v>
      </c>
      <c r="E130" s="72"/>
      <c r="F130" s="93"/>
      <c r="G130" s="72">
        <f>ROUND(D130*E130,2)</f>
        <v>0</v>
      </c>
    </row>
    <row r="131" spans="2:7" ht="15" customHeight="1" x14ac:dyDescent="0.25">
      <c r="B131" s="96"/>
      <c r="C131" s="80"/>
      <c r="D131" s="74"/>
      <c r="E131" s="74"/>
      <c r="F131" s="73"/>
      <c r="G131" s="74"/>
    </row>
    <row r="132" spans="2:7" ht="60" x14ac:dyDescent="0.25">
      <c r="B132" s="95">
        <v>3</v>
      </c>
      <c r="C132" s="99" t="s">
        <v>104</v>
      </c>
      <c r="D132" s="74"/>
      <c r="E132" s="74"/>
      <c r="F132" s="93"/>
      <c r="G132" s="100"/>
    </row>
    <row r="133" spans="2:7" s="56" customFormat="1" ht="15" customHeight="1" x14ac:dyDescent="0.2">
      <c r="B133" s="96"/>
      <c r="C133" s="66" t="s">
        <v>103</v>
      </c>
      <c r="D133" s="74">
        <v>322</v>
      </c>
      <c r="E133" s="72"/>
      <c r="F133" s="93"/>
      <c r="G133" s="72">
        <f>ROUND(D133*E133,2)</f>
        <v>0</v>
      </c>
    </row>
    <row r="134" spans="2:7" s="56" customFormat="1" ht="15" customHeight="1" x14ac:dyDescent="0.2">
      <c r="B134" s="96"/>
      <c r="C134" s="97"/>
      <c r="D134" s="74"/>
      <c r="E134" s="74"/>
      <c r="F134" s="73"/>
      <c r="G134" s="74"/>
    </row>
    <row r="135" spans="2:7" s="56" customFormat="1" ht="80.099999999999994" customHeight="1" x14ac:dyDescent="0.2">
      <c r="B135" s="95">
        <v>4</v>
      </c>
      <c r="C135" s="99" t="s">
        <v>105</v>
      </c>
      <c r="D135" s="74"/>
      <c r="E135" s="74"/>
      <c r="F135" s="93"/>
      <c r="G135" s="100"/>
    </row>
    <row r="136" spans="2:7" ht="15" customHeight="1" x14ac:dyDescent="0.25">
      <c r="B136" s="65"/>
      <c r="C136" s="66" t="s">
        <v>106</v>
      </c>
      <c r="D136" s="74"/>
      <c r="E136" s="74"/>
      <c r="F136" s="93"/>
      <c r="G136" s="100"/>
    </row>
    <row r="137" spans="2:7" ht="15" customHeight="1" x14ac:dyDescent="0.25">
      <c r="B137" s="96"/>
      <c r="C137" s="66" t="s">
        <v>107</v>
      </c>
      <c r="D137" s="74">
        <v>9313</v>
      </c>
      <c r="E137" s="72"/>
      <c r="F137" s="93"/>
      <c r="G137" s="72">
        <f>ROUND(D137*E137,2)</f>
        <v>0</v>
      </c>
    </row>
    <row r="138" spans="2:7" ht="15" customHeight="1" x14ac:dyDescent="0.25">
      <c r="B138" s="96"/>
      <c r="C138" s="80"/>
      <c r="D138" s="74"/>
      <c r="E138" s="74"/>
      <c r="F138" s="73"/>
      <c r="G138" s="74"/>
    </row>
    <row r="139" spans="2:7" ht="50.1" customHeight="1" x14ac:dyDescent="0.25">
      <c r="B139" s="98">
        <v>5</v>
      </c>
      <c r="C139" s="99" t="s">
        <v>108</v>
      </c>
      <c r="D139" s="74"/>
      <c r="E139" s="74"/>
      <c r="F139" s="93"/>
      <c r="G139" s="100"/>
    </row>
    <row r="140" spans="2:7" s="56" customFormat="1" ht="15" customHeight="1" x14ac:dyDescent="0.2">
      <c r="B140" s="65"/>
      <c r="C140" s="66" t="s">
        <v>109</v>
      </c>
      <c r="D140" s="74"/>
      <c r="E140" s="74"/>
      <c r="F140" s="93"/>
      <c r="G140" s="100"/>
    </row>
    <row r="141" spans="2:7" s="56" customFormat="1" ht="15" customHeight="1" x14ac:dyDescent="0.2">
      <c r="B141" s="96"/>
      <c r="C141" s="66" t="s">
        <v>110</v>
      </c>
      <c r="D141" s="74">
        <v>442</v>
      </c>
      <c r="E141" s="72"/>
      <c r="F141" s="93"/>
      <c r="G141" s="72">
        <f>ROUND(D141*E141,2)</f>
        <v>0</v>
      </c>
    </row>
    <row r="142" spans="2:7" s="25" customFormat="1" ht="15" customHeight="1" x14ac:dyDescent="0.2">
      <c r="B142" s="96"/>
      <c r="C142" s="219"/>
      <c r="D142" s="93"/>
      <c r="E142" s="93"/>
      <c r="F142" s="81"/>
      <c r="G142" s="93"/>
    </row>
    <row r="143" spans="2:7" ht="15" customHeight="1" x14ac:dyDescent="0.25">
      <c r="B143" s="61">
        <v>6</v>
      </c>
      <c r="C143" s="99" t="s">
        <v>111</v>
      </c>
      <c r="D143" s="74"/>
      <c r="E143" s="74"/>
      <c r="F143" s="74"/>
      <c r="G143" s="72"/>
    </row>
    <row r="144" spans="2:7" ht="15" customHeight="1" x14ac:dyDescent="0.25">
      <c r="B144" s="96"/>
      <c r="C144" s="66" t="s">
        <v>101</v>
      </c>
      <c r="D144" s="74">
        <v>100</v>
      </c>
      <c r="E144" s="72"/>
      <c r="F144" s="74"/>
      <c r="G144" s="72">
        <f>ROUND(D144*E144,2)</f>
        <v>0</v>
      </c>
    </row>
    <row r="145" spans="2:7" ht="15" customHeight="1" x14ac:dyDescent="0.25">
      <c r="B145" s="96"/>
      <c r="C145" s="97"/>
      <c r="D145" s="74"/>
      <c r="E145" s="74"/>
      <c r="F145" s="73"/>
      <c r="G145" s="74"/>
    </row>
    <row r="146" spans="2:7" ht="50.1" customHeight="1" x14ac:dyDescent="0.25">
      <c r="B146" s="61">
        <v>7</v>
      </c>
      <c r="C146" s="99" t="s">
        <v>112</v>
      </c>
      <c r="D146" s="74"/>
      <c r="E146" s="74"/>
      <c r="F146" s="74"/>
      <c r="G146" s="72"/>
    </row>
    <row r="147" spans="2:7" ht="15" customHeight="1" x14ac:dyDescent="0.25">
      <c r="B147" s="65"/>
      <c r="C147" s="66" t="s">
        <v>101</v>
      </c>
      <c r="D147" s="74">
        <v>6</v>
      </c>
      <c r="E147" s="72"/>
      <c r="F147" s="74"/>
      <c r="G147" s="72">
        <f>ROUND(D147*E147,2)</f>
        <v>0</v>
      </c>
    </row>
    <row r="148" spans="2:7" ht="15" customHeight="1" x14ac:dyDescent="0.25">
      <c r="B148" s="65"/>
      <c r="C148" s="80"/>
      <c r="D148" s="74"/>
      <c r="E148" s="74"/>
      <c r="F148" s="73"/>
      <c r="G148" s="74"/>
    </row>
    <row r="149" spans="2:7" ht="50.1" customHeight="1" x14ac:dyDescent="0.25">
      <c r="B149" s="61">
        <v>8</v>
      </c>
      <c r="C149" s="99" t="s">
        <v>113</v>
      </c>
      <c r="D149" s="74"/>
      <c r="E149" s="74"/>
      <c r="F149" s="74"/>
      <c r="G149" s="72"/>
    </row>
    <row r="150" spans="2:7" s="56" customFormat="1" ht="15" customHeight="1" x14ac:dyDescent="0.2">
      <c r="B150" s="65"/>
      <c r="C150" s="66" t="s">
        <v>114</v>
      </c>
      <c r="D150" s="74"/>
      <c r="E150" s="74"/>
      <c r="F150" s="74"/>
      <c r="G150" s="72"/>
    </row>
    <row r="151" spans="2:7" s="56" customFormat="1" ht="15" customHeight="1" x14ac:dyDescent="0.2">
      <c r="B151" s="65"/>
      <c r="C151" s="66" t="s">
        <v>101</v>
      </c>
      <c r="D151" s="74">
        <v>200</v>
      </c>
      <c r="E151" s="72"/>
      <c r="F151" s="74"/>
      <c r="G151" s="72">
        <f>ROUND(D151*E151,2)</f>
        <v>0</v>
      </c>
    </row>
    <row r="152" spans="2:7" s="56" customFormat="1" ht="15" customHeight="1" x14ac:dyDescent="0.2">
      <c r="B152" s="65"/>
      <c r="C152" s="97"/>
      <c r="D152" s="74"/>
      <c r="E152" s="74"/>
      <c r="F152" s="73"/>
      <c r="G152" s="74"/>
    </row>
    <row r="153" spans="2:7" s="56" customFormat="1" ht="30" customHeight="1" x14ac:dyDescent="0.2">
      <c r="B153" s="61">
        <v>9</v>
      </c>
      <c r="C153" s="99" t="s">
        <v>115</v>
      </c>
      <c r="D153" s="74"/>
      <c r="E153" s="74"/>
      <c r="F153" s="93"/>
      <c r="G153" s="100"/>
    </row>
    <row r="154" spans="2:7" s="56" customFormat="1" ht="15" customHeight="1" x14ac:dyDescent="0.2">
      <c r="B154" s="65"/>
      <c r="C154" s="66" t="s">
        <v>88</v>
      </c>
      <c r="D154" s="74">
        <v>4204</v>
      </c>
      <c r="E154" s="72"/>
      <c r="F154" s="93"/>
      <c r="G154" s="72">
        <f>ROUND(D154*E154,2)</f>
        <v>0</v>
      </c>
    </row>
    <row r="155" spans="2:7" s="56" customFormat="1" ht="15" customHeight="1" x14ac:dyDescent="0.2">
      <c r="B155" s="65"/>
      <c r="C155" s="97"/>
      <c r="D155" s="74"/>
      <c r="E155" s="74"/>
      <c r="F155" s="73"/>
      <c r="G155" s="74"/>
    </row>
    <row r="156" spans="2:7" s="56" customFormat="1" ht="80.099999999999994" customHeight="1" x14ac:dyDescent="0.2">
      <c r="B156" s="61">
        <v>10</v>
      </c>
      <c r="C156" s="99" t="s">
        <v>116</v>
      </c>
      <c r="D156" s="74"/>
      <c r="E156" s="74"/>
      <c r="F156" s="74"/>
      <c r="G156" s="100"/>
    </row>
    <row r="157" spans="2:7" s="56" customFormat="1" ht="15" customHeight="1" x14ac:dyDescent="0.2">
      <c r="B157" s="65"/>
      <c r="C157" s="66" t="s">
        <v>101</v>
      </c>
      <c r="D157" s="74">
        <v>435</v>
      </c>
      <c r="E157" s="72"/>
      <c r="F157" s="93"/>
      <c r="G157" s="72">
        <f>ROUND(D157*E157,2)</f>
        <v>0</v>
      </c>
    </row>
    <row r="158" spans="2:7" s="56" customFormat="1" ht="15" customHeight="1" x14ac:dyDescent="0.2">
      <c r="B158" s="65"/>
      <c r="C158" s="97"/>
      <c r="D158" s="74"/>
      <c r="E158" s="74"/>
      <c r="F158" s="73"/>
      <c r="G158" s="74"/>
    </row>
    <row r="159" spans="2:7" ht="45" customHeight="1" x14ac:dyDescent="0.25">
      <c r="B159" s="61">
        <v>11</v>
      </c>
      <c r="C159" s="99" t="s">
        <v>117</v>
      </c>
      <c r="D159" s="74"/>
      <c r="E159" s="74"/>
      <c r="F159" s="74"/>
      <c r="G159" s="100"/>
    </row>
    <row r="160" spans="2:7" ht="15" customHeight="1" x14ac:dyDescent="0.25">
      <c r="B160" s="65"/>
      <c r="C160" s="66" t="s">
        <v>101</v>
      </c>
      <c r="D160" s="74">
        <v>758</v>
      </c>
      <c r="E160" s="72"/>
      <c r="F160" s="93"/>
      <c r="G160" s="72">
        <f>ROUND(D160*E160,2)</f>
        <v>0</v>
      </c>
    </row>
    <row r="161" spans="2:7" ht="15" customHeight="1" x14ac:dyDescent="0.25">
      <c r="B161" s="65"/>
      <c r="C161" s="97"/>
      <c r="D161" s="74"/>
      <c r="E161" s="74"/>
      <c r="F161" s="73"/>
      <c r="G161" s="74"/>
    </row>
    <row r="162" spans="2:7" ht="30" customHeight="1" x14ac:dyDescent="0.25">
      <c r="B162" s="61">
        <v>12</v>
      </c>
      <c r="C162" s="99" t="s">
        <v>118</v>
      </c>
      <c r="D162" s="74"/>
      <c r="E162" s="74"/>
      <c r="F162" s="93"/>
      <c r="G162" s="100"/>
    </row>
    <row r="163" spans="2:7" ht="15" customHeight="1" x14ac:dyDescent="0.25">
      <c r="B163" s="65"/>
      <c r="C163" s="66" t="s">
        <v>101</v>
      </c>
      <c r="D163" s="74">
        <v>1302</v>
      </c>
      <c r="E163" s="72"/>
      <c r="F163" s="93"/>
      <c r="G163" s="72">
        <f>ROUND(D163*E163,2)</f>
        <v>0</v>
      </c>
    </row>
    <row r="164" spans="2:7" ht="15" customHeight="1" x14ac:dyDescent="0.25">
      <c r="B164" s="65"/>
      <c r="C164" s="66"/>
      <c r="D164" s="74"/>
      <c r="E164" s="74"/>
      <c r="F164" s="93"/>
      <c r="G164" s="100"/>
    </row>
    <row r="165" spans="2:7" ht="15" customHeight="1" x14ac:dyDescent="0.25">
      <c r="B165" s="65"/>
      <c r="C165" s="66"/>
      <c r="D165" s="74"/>
      <c r="E165" s="74"/>
      <c r="F165" s="93"/>
      <c r="G165" s="100"/>
    </row>
    <row r="166" spans="2:7" ht="15" customHeight="1" x14ac:dyDescent="0.25">
      <c r="B166" s="57" t="s">
        <v>4</v>
      </c>
      <c r="C166" s="58" t="s">
        <v>72</v>
      </c>
      <c r="D166" s="60" t="s">
        <v>73</v>
      </c>
      <c r="E166" s="59" t="s">
        <v>74</v>
      </c>
      <c r="F166" s="57"/>
      <c r="G166" s="60" t="s">
        <v>75</v>
      </c>
    </row>
    <row r="167" spans="2:7" ht="15" customHeight="1" x14ac:dyDescent="0.25">
      <c r="B167" s="65"/>
      <c r="C167" s="97"/>
      <c r="D167" s="74"/>
      <c r="E167" s="74"/>
      <c r="F167" s="73"/>
      <c r="G167" s="74"/>
    </row>
    <row r="168" spans="2:7" ht="80.099999999999994" customHeight="1" x14ac:dyDescent="0.25">
      <c r="B168" s="61">
        <v>13</v>
      </c>
      <c r="C168" s="99" t="s">
        <v>119</v>
      </c>
      <c r="D168" s="74"/>
      <c r="E168" s="74"/>
      <c r="F168" s="93"/>
      <c r="G168" s="100"/>
    </row>
    <row r="169" spans="2:7" ht="15" customHeight="1" x14ac:dyDescent="0.25">
      <c r="B169" s="101"/>
      <c r="C169" s="102" t="s">
        <v>101</v>
      </c>
      <c r="D169" s="93">
        <v>4741</v>
      </c>
      <c r="E169" s="100"/>
      <c r="F169" s="93"/>
      <c r="G169" s="72">
        <f>ROUND(D169*E169,2)</f>
        <v>0</v>
      </c>
    </row>
    <row r="170" spans="2:7" ht="15" customHeight="1" x14ac:dyDescent="0.25">
      <c r="B170" s="101"/>
      <c r="C170" s="80"/>
      <c r="D170" s="74"/>
      <c r="E170" s="74"/>
      <c r="F170" s="73"/>
      <c r="G170" s="74"/>
    </row>
    <row r="171" spans="2:7" ht="65.099999999999994" customHeight="1" x14ac:dyDescent="0.25">
      <c r="B171" s="61">
        <v>14</v>
      </c>
      <c r="C171" s="99" t="s">
        <v>120</v>
      </c>
      <c r="D171" s="74"/>
      <c r="E171" s="74"/>
      <c r="F171" s="93"/>
      <c r="G171" s="100"/>
    </row>
    <row r="172" spans="2:7" ht="15" customHeight="1" x14ac:dyDescent="0.25">
      <c r="B172" s="101"/>
      <c r="C172" s="102" t="s">
        <v>101</v>
      </c>
      <c r="D172" s="93">
        <v>226</v>
      </c>
      <c r="E172" s="100"/>
      <c r="F172" s="93"/>
      <c r="G172" s="72">
        <f>ROUND(D172*E172,2)</f>
        <v>0</v>
      </c>
    </row>
    <row r="173" spans="2:7" ht="15" customHeight="1" x14ac:dyDescent="0.25">
      <c r="B173" s="101"/>
      <c r="C173" s="80"/>
      <c r="D173" s="74"/>
      <c r="E173" s="74"/>
      <c r="F173" s="73"/>
      <c r="G173" s="74"/>
    </row>
    <row r="174" spans="2:7" ht="50.1" customHeight="1" x14ac:dyDescent="0.25">
      <c r="B174" s="61">
        <v>15</v>
      </c>
      <c r="C174" s="99" t="s">
        <v>121</v>
      </c>
      <c r="D174" s="74"/>
      <c r="E174" s="74"/>
      <c r="F174" s="73"/>
      <c r="G174" s="74"/>
    </row>
    <row r="175" spans="2:7" ht="15" customHeight="1" x14ac:dyDescent="0.25">
      <c r="B175" s="103"/>
      <c r="C175" s="104" t="s">
        <v>122</v>
      </c>
      <c r="D175" s="93">
        <v>14</v>
      </c>
      <c r="E175" s="100"/>
      <c r="F175" s="93"/>
      <c r="G175" s="72">
        <f>ROUND(D175*E175,2)</f>
        <v>0</v>
      </c>
    </row>
    <row r="176" spans="2:7" ht="15" customHeight="1" x14ac:dyDescent="0.25">
      <c r="B176" s="103"/>
      <c r="C176" s="130"/>
      <c r="D176" s="74"/>
      <c r="E176" s="74"/>
      <c r="F176" s="73"/>
      <c r="G176" s="74"/>
    </row>
    <row r="177" spans="2:7" ht="60" x14ac:dyDescent="0.25">
      <c r="B177" s="61">
        <v>16</v>
      </c>
      <c r="C177" s="99" t="s">
        <v>123</v>
      </c>
      <c r="D177" s="74"/>
      <c r="E177" s="74"/>
      <c r="F177" s="93"/>
      <c r="G177" s="100"/>
    </row>
    <row r="178" spans="2:7" ht="15" customHeight="1" x14ac:dyDescent="0.25">
      <c r="B178" s="101"/>
      <c r="C178" s="102" t="s">
        <v>101</v>
      </c>
      <c r="D178" s="93">
        <v>206</v>
      </c>
      <c r="E178" s="100"/>
      <c r="F178" s="93"/>
      <c r="G178" s="72">
        <f>ROUND(D178*E178,2)</f>
        <v>0</v>
      </c>
    </row>
    <row r="179" spans="2:7" ht="15" customHeight="1" x14ac:dyDescent="0.25">
      <c r="B179" s="101"/>
      <c r="C179" s="80"/>
      <c r="D179" s="74"/>
      <c r="E179" s="74"/>
      <c r="F179" s="73"/>
      <c r="G179" s="74"/>
    </row>
    <row r="180" spans="2:7" ht="50.1" customHeight="1" x14ac:dyDescent="0.25">
      <c r="B180" s="61">
        <v>17</v>
      </c>
      <c r="C180" s="99" t="s">
        <v>124</v>
      </c>
      <c r="D180" s="74"/>
      <c r="E180" s="74"/>
      <c r="F180" s="74"/>
      <c r="G180" s="72"/>
    </row>
    <row r="181" spans="2:7" ht="15" customHeight="1" x14ac:dyDescent="0.25">
      <c r="B181" s="65"/>
      <c r="C181" s="102" t="s">
        <v>101</v>
      </c>
      <c r="D181" s="93">
        <v>98</v>
      </c>
      <c r="E181" s="100"/>
      <c r="F181" s="93"/>
      <c r="G181" s="72">
        <f>ROUND(D181*E181,2)</f>
        <v>0</v>
      </c>
    </row>
    <row r="182" spans="2:7" ht="15" customHeight="1" x14ac:dyDescent="0.25">
      <c r="B182" s="65"/>
      <c r="C182" s="97"/>
      <c r="D182" s="74"/>
      <c r="E182" s="74"/>
      <c r="F182" s="73"/>
      <c r="G182" s="74"/>
    </row>
    <row r="183" spans="2:7" ht="30" customHeight="1" x14ac:dyDescent="0.25">
      <c r="B183" s="61">
        <v>18</v>
      </c>
      <c r="C183" s="99" t="s">
        <v>125</v>
      </c>
      <c r="D183" s="74"/>
      <c r="E183" s="74"/>
      <c r="F183" s="74"/>
      <c r="G183" s="72"/>
    </row>
    <row r="184" spans="2:7" ht="15" customHeight="1" x14ac:dyDescent="0.25">
      <c r="B184" s="105"/>
      <c r="C184" s="109" t="s">
        <v>88</v>
      </c>
      <c r="D184" s="111">
        <v>404</v>
      </c>
      <c r="E184" s="110"/>
      <c r="F184" s="111"/>
      <c r="G184" s="110">
        <f>ROUND(D184*E184,2)</f>
        <v>0</v>
      </c>
    </row>
    <row r="185" spans="2:7" ht="15" customHeight="1" x14ac:dyDescent="0.25">
      <c r="B185" s="101"/>
      <c r="C185" s="102"/>
      <c r="D185" s="93"/>
      <c r="E185" s="93"/>
      <c r="F185" s="93"/>
      <c r="G185" s="100"/>
    </row>
    <row r="186" spans="2:7" ht="20.100000000000001" customHeight="1" x14ac:dyDescent="0.25">
      <c r="B186" s="106"/>
      <c r="C186" s="474" t="s">
        <v>126</v>
      </c>
      <c r="D186" s="474"/>
      <c r="E186" s="474"/>
      <c r="F186" s="474"/>
      <c r="G186" s="91">
        <f>ROUND(G127+G130+G133+G137+G141+G144+G147+G151+G154+G157+G160+G163+G169+G172+G175+G178+G181+G184,2)</f>
        <v>0</v>
      </c>
    </row>
    <row r="187" spans="2:7" ht="15" customHeight="1" x14ac:dyDescent="0.25">
      <c r="C187" s="209"/>
      <c r="F187" s="56"/>
      <c r="G187" s="207"/>
    </row>
    <row r="188" spans="2:7" ht="15" customHeight="1" x14ac:dyDescent="0.25">
      <c r="C188" s="209"/>
      <c r="F188" s="56"/>
      <c r="G188" s="207"/>
    </row>
    <row r="189" spans="2:7" ht="20.100000000000001" customHeight="1" x14ac:dyDescent="0.25">
      <c r="B189" s="31" t="s">
        <v>127</v>
      </c>
      <c r="C189" s="467" t="s">
        <v>128</v>
      </c>
      <c r="D189" s="467"/>
      <c r="E189" s="467"/>
      <c r="F189" s="467"/>
      <c r="G189" s="467"/>
    </row>
    <row r="190" spans="2:7" ht="15" customHeight="1" x14ac:dyDescent="0.25">
      <c r="B190" s="31"/>
      <c r="C190" s="147"/>
      <c r="D190" s="148"/>
      <c r="E190" s="148"/>
      <c r="F190" s="148"/>
      <c r="G190" s="113"/>
    </row>
    <row r="191" spans="2:7" ht="15" customHeight="1" x14ac:dyDescent="0.25">
      <c r="B191" s="57" t="s">
        <v>4</v>
      </c>
      <c r="C191" s="58" t="s">
        <v>72</v>
      </c>
      <c r="D191" s="60" t="s">
        <v>73</v>
      </c>
      <c r="E191" s="59" t="s">
        <v>74</v>
      </c>
      <c r="F191" s="57"/>
      <c r="G191" s="60" t="s">
        <v>75</v>
      </c>
    </row>
    <row r="192" spans="2:7" ht="15" customHeight="1" x14ac:dyDescent="0.25">
      <c r="B192" s="81"/>
      <c r="C192" s="102"/>
      <c r="D192" s="93"/>
      <c r="E192" s="93"/>
      <c r="F192" s="93"/>
      <c r="G192" s="100"/>
    </row>
    <row r="193" spans="2:7" ht="95.1" customHeight="1" x14ac:dyDescent="0.25">
      <c r="B193" s="61">
        <v>1</v>
      </c>
      <c r="C193" s="99" t="s">
        <v>129</v>
      </c>
      <c r="D193" s="74"/>
      <c r="E193" s="74"/>
      <c r="F193" s="74"/>
      <c r="G193" s="100"/>
    </row>
    <row r="194" spans="2:7" ht="15" customHeight="1" x14ac:dyDescent="0.25">
      <c r="B194" s="96"/>
      <c r="C194" s="66" t="s">
        <v>101</v>
      </c>
      <c r="D194" s="74">
        <v>388</v>
      </c>
      <c r="E194" s="72"/>
      <c r="F194" s="74"/>
      <c r="G194" s="100">
        <f>ROUND(D194*E194,2)</f>
        <v>0</v>
      </c>
    </row>
    <row r="195" spans="2:7" ht="15" customHeight="1" x14ac:dyDescent="0.25">
      <c r="B195" s="96"/>
      <c r="C195" s="495"/>
      <c r="D195" s="74"/>
      <c r="E195" s="74"/>
      <c r="F195" s="73"/>
      <c r="G195" s="74"/>
    </row>
    <row r="196" spans="2:7" ht="65.099999999999994" customHeight="1" x14ac:dyDescent="0.25">
      <c r="B196" s="61">
        <v>2</v>
      </c>
      <c r="C196" s="99" t="s">
        <v>130</v>
      </c>
      <c r="E196" s="74"/>
      <c r="F196" s="93"/>
      <c r="G196" s="100"/>
    </row>
    <row r="197" spans="2:7" ht="15" customHeight="1" x14ac:dyDescent="0.25">
      <c r="B197" s="96"/>
      <c r="C197" s="66" t="s">
        <v>88</v>
      </c>
      <c r="D197" s="74">
        <v>970</v>
      </c>
      <c r="E197" s="72"/>
      <c r="F197" s="93"/>
      <c r="G197" s="100">
        <f>ROUND(D197*E197,2)</f>
        <v>0</v>
      </c>
    </row>
    <row r="198" spans="2:7" ht="15" customHeight="1" x14ac:dyDescent="0.25">
      <c r="B198" s="96"/>
      <c r="C198" s="97"/>
      <c r="D198" s="74"/>
      <c r="E198" s="74"/>
      <c r="F198" s="73"/>
      <c r="G198" s="74"/>
    </row>
    <row r="199" spans="2:7" ht="65.099999999999994" customHeight="1" x14ac:dyDescent="0.25">
      <c r="B199" s="61">
        <v>3</v>
      </c>
      <c r="C199" s="99" t="s">
        <v>131</v>
      </c>
      <c r="D199" s="74"/>
      <c r="E199" s="74"/>
      <c r="F199" s="93"/>
      <c r="G199" s="100"/>
    </row>
    <row r="200" spans="2:7" ht="15" customHeight="1" x14ac:dyDescent="0.25">
      <c r="B200" s="96"/>
      <c r="C200" s="66" t="s">
        <v>101</v>
      </c>
      <c r="D200" s="74">
        <v>1896</v>
      </c>
      <c r="E200" s="72"/>
      <c r="F200" s="93"/>
      <c r="G200" s="100">
        <f>ROUND(D200*E200,2)</f>
        <v>0</v>
      </c>
    </row>
    <row r="201" spans="2:7" ht="15" customHeight="1" x14ac:dyDescent="0.25">
      <c r="B201" s="65"/>
      <c r="C201" s="80"/>
      <c r="D201" s="74"/>
      <c r="E201" s="74"/>
      <c r="F201" s="73"/>
      <c r="G201" s="74"/>
    </row>
    <row r="202" spans="2:7" ht="30" x14ac:dyDescent="0.25">
      <c r="B202" s="61">
        <v>4</v>
      </c>
      <c r="C202" s="99" t="s">
        <v>132</v>
      </c>
      <c r="D202" s="74"/>
      <c r="E202" s="74"/>
      <c r="F202" s="93"/>
      <c r="G202" s="100"/>
    </row>
    <row r="203" spans="2:7" ht="15" customHeight="1" x14ac:dyDescent="0.25">
      <c r="B203" s="65"/>
      <c r="C203" s="66" t="s">
        <v>88</v>
      </c>
      <c r="D203" s="74">
        <v>6318</v>
      </c>
      <c r="E203" s="72"/>
      <c r="F203" s="93"/>
      <c r="G203" s="100">
        <f>ROUND(D203*E203,2)</f>
        <v>0</v>
      </c>
    </row>
    <row r="204" spans="2:7" ht="15" customHeight="1" x14ac:dyDescent="0.25">
      <c r="B204" s="65"/>
      <c r="C204" s="80"/>
      <c r="D204" s="74"/>
      <c r="E204" s="74"/>
      <c r="F204" s="73"/>
      <c r="G204" s="74"/>
    </row>
    <row r="205" spans="2:7" ht="65.099999999999994" customHeight="1" x14ac:dyDescent="0.25">
      <c r="B205" s="61">
        <v>5</v>
      </c>
      <c r="C205" s="99" t="s">
        <v>133</v>
      </c>
      <c r="D205" s="74"/>
      <c r="E205" s="74"/>
      <c r="F205" s="93"/>
      <c r="G205" s="100"/>
    </row>
    <row r="206" spans="2:7" ht="15" customHeight="1" x14ac:dyDescent="0.25">
      <c r="B206" s="65"/>
      <c r="C206" s="66" t="s">
        <v>88</v>
      </c>
      <c r="D206" s="74">
        <v>2106</v>
      </c>
      <c r="E206" s="72"/>
      <c r="F206" s="93"/>
      <c r="G206" s="100">
        <f>ROUND(D206*E206,2)</f>
        <v>0</v>
      </c>
    </row>
    <row r="207" spans="2:7" ht="15" customHeight="1" x14ac:dyDescent="0.25">
      <c r="B207" s="65"/>
      <c r="C207" s="97"/>
      <c r="D207" s="74"/>
      <c r="E207" s="74"/>
      <c r="F207" s="73"/>
      <c r="G207" s="74"/>
    </row>
    <row r="208" spans="2:7" ht="45" x14ac:dyDescent="0.25">
      <c r="B208" s="61">
        <v>6</v>
      </c>
      <c r="C208" s="99" t="s">
        <v>134</v>
      </c>
      <c r="D208" s="74"/>
      <c r="E208" s="74"/>
      <c r="F208" s="93"/>
      <c r="G208" s="100"/>
    </row>
    <row r="209" spans="2:7" ht="15" customHeight="1" x14ac:dyDescent="0.25">
      <c r="B209" s="65"/>
      <c r="C209" s="102" t="s">
        <v>88</v>
      </c>
      <c r="D209" s="93">
        <v>2106</v>
      </c>
      <c r="E209" s="100"/>
      <c r="F209" s="93"/>
      <c r="G209" s="100">
        <f>ROUND(D209*E209,2)</f>
        <v>0</v>
      </c>
    </row>
    <row r="210" spans="2:7" ht="15" customHeight="1" x14ac:dyDescent="0.25">
      <c r="B210" s="65"/>
      <c r="C210" s="97"/>
      <c r="D210" s="74"/>
      <c r="E210" s="74"/>
      <c r="F210" s="73"/>
      <c r="G210" s="74"/>
    </row>
    <row r="211" spans="2:7" ht="30" customHeight="1" x14ac:dyDescent="0.25">
      <c r="B211" s="61">
        <v>7</v>
      </c>
      <c r="C211" s="99" t="s">
        <v>135</v>
      </c>
      <c r="D211" s="74"/>
      <c r="E211" s="74"/>
      <c r="F211" s="93"/>
      <c r="G211" s="100"/>
    </row>
    <row r="212" spans="2:7" ht="15" customHeight="1" x14ac:dyDescent="0.25">
      <c r="B212" s="101"/>
      <c r="C212" s="102" t="s">
        <v>88</v>
      </c>
      <c r="D212" s="93">
        <v>6318</v>
      </c>
      <c r="E212" s="100"/>
      <c r="F212" s="93"/>
      <c r="G212" s="100">
        <f>ROUND(D212*E212,2)</f>
        <v>0</v>
      </c>
    </row>
    <row r="213" spans="2:7" ht="15" customHeight="1" x14ac:dyDescent="0.25">
      <c r="B213" s="101"/>
      <c r="C213" s="97"/>
      <c r="D213" s="74"/>
      <c r="E213" s="74"/>
      <c r="F213" s="73"/>
      <c r="G213" s="74"/>
    </row>
    <row r="214" spans="2:7" ht="65.099999999999994" customHeight="1" x14ac:dyDescent="0.25">
      <c r="B214" s="61">
        <v>8</v>
      </c>
      <c r="C214" s="99" t="s">
        <v>136</v>
      </c>
      <c r="D214" s="93"/>
      <c r="E214" s="93"/>
      <c r="F214" s="93"/>
      <c r="G214" s="100"/>
    </row>
    <row r="215" spans="2:7" ht="15" customHeight="1" x14ac:dyDescent="0.25">
      <c r="B215" s="101"/>
      <c r="C215" s="102" t="s">
        <v>88</v>
      </c>
      <c r="D215" s="93">
        <v>8424</v>
      </c>
      <c r="E215" s="100"/>
      <c r="F215" s="93"/>
      <c r="G215" s="100">
        <f>ROUND(D215*E215,2)</f>
        <v>0</v>
      </c>
    </row>
    <row r="216" spans="2:7" ht="15" customHeight="1" x14ac:dyDescent="0.25">
      <c r="B216" s="101"/>
      <c r="C216" s="107"/>
      <c r="D216" s="74"/>
      <c r="E216" s="74"/>
      <c r="F216" s="73"/>
      <c r="G216" s="74"/>
    </row>
    <row r="217" spans="2:7" ht="35.1" customHeight="1" x14ac:dyDescent="0.25">
      <c r="B217" s="61">
        <v>9</v>
      </c>
      <c r="C217" s="130" t="s">
        <v>137</v>
      </c>
      <c r="D217" s="93"/>
      <c r="E217" s="93"/>
      <c r="F217" s="108"/>
      <c r="G217" s="100"/>
    </row>
    <row r="218" spans="2:7" s="56" customFormat="1" ht="15" customHeight="1" x14ac:dyDescent="0.2">
      <c r="B218" s="101"/>
      <c r="C218" s="102" t="s">
        <v>88</v>
      </c>
      <c r="D218" s="93">
        <v>170</v>
      </c>
      <c r="E218" s="100"/>
      <c r="F218" s="108"/>
      <c r="G218" s="100">
        <f>ROUND(D218*E218,2)</f>
        <v>0</v>
      </c>
    </row>
    <row r="219" spans="2:7" s="75" customFormat="1" ht="15" customHeight="1" x14ac:dyDescent="0.25">
      <c r="B219" s="105"/>
      <c r="C219" s="109"/>
      <c r="D219" s="111"/>
      <c r="E219" s="110"/>
      <c r="F219" s="111"/>
      <c r="G219" s="110"/>
    </row>
    <row r="220" spans="2:7" s="75" customFormat="1" ht="15" customHeight="1" x14ac:dyDescent="0.25">
      <c r="B220" s="38"/>
      <c r="C220" s="147"/>
      <c r="D220" s="148"/>
      <c r="E220" s="148"/>
      <c r="F220" s="112"/>
      <c r="G220" s="113"/>
    </row>
    <row r="221" spans="2:7" ht="20.100000000000001" customHeight="1" x14ac:dyDescent="0.25">
      <c r="B221" s="90"/>
      <c r="C221" s="475" t="s">
        <v>138</v>
      </c>
      <c r="D221" s="475"/>
      <c r="E221" s="475"/>
      <c r="F221" s="475"/>
      <c r="G221" s="91">
        <f>ROUND(G194+G197+G200+G203+G206+G209+G212+G215+G218,2)</f>
        <v>0</v>
      </c>
    </row>
    <row r="222" spans="2:7" ht="15" customHeight="1" x14ac:dyDescent="0.25">
      <c r="B222" s="114"/>
      <c r="C222" s="395"/>
      <c r="D222" s="171"/>
      <c r="E222" s="171"/>
      <c r="F222" s="208"/>
      <c r="G222" s="206"/>
    </row>
    <row r="223" spans="2:7" ht="15" customHeight="1" x14ac:dyDescent="0.25">
      <c r="B223" s="28"/>
      <c r="C223" s="80"/>
      <c r="D223" s="74"/>
      <c r="E223" s="74"/>
      <c r="F223" s="73"/>
      <c r="G223" s="74"/>
    </row>
    <row r="224" spans="2:7" ht="20.100000000000001" customHeight="1" x14ac:dyDescent="0.25">
      <c r="B224" s="30" t="s">
        <v>139</v>
      </c>
      <c r="C224" s="465" t="s">
        <v>140</v>
      </c>
      <c r="D224" s="465"/>
      <c r="E224" s="465"/>
      <c r="F224" s="465"/>
      <c r="G224" s="465"/>
    </row>
    <row r="225" spans="2:7" ht="15" customHeight="1" x14ac:dyDescent="0.25">
      <c r="B225" s="30"/>
      <c r="C225" s="49"/>
      <c r="D225" s="490"/>
      <c r="E225" s="117"/>
      <c r="F225" s="93"/>
      <c r="G225" s="100"/>
    </row>
    <row r="226" spans="2:7" ht="15" customHeight="1" x14ac:dyDescent="0.25">
      <c r="B226" s="57" t="s">
        <v>4</v>
      </c>
      <c r="C226" s="58" t="s">
        <v>72</v>
      </c>
      <c r="D226" s="60" t="s">
        <v>73</v>
      </c>
      <c r="E226" s="59" t="s">
        <v>74</v>
      </c>
      <c r="F226" s="57"/>
      <c r="G226" s="60" t="s">
        <v>75</v>
      </c>
    </row>
    <row r="227" spans="2:7" ht="15" customHeight="1" x14ac:dyDescent="0.25">
      <c r="B227" s="28"/>
      <c r="C227" s="66"/>
      <c r="D227" s="74"/>
      <c r="E227" s="74"/>
      <c r="F227" s="93"/>
      <c r="G227" s="100"/>
    </row>
    <row r="228" spans="2:7" ht="50.1" customHeight="1" x14ac:dyDescent="0.25">
      <c r="B228" s="61">
        <v>1</v>
      </c>
      <c r="C228" s="99" t="s">
        <v>141</v>
      </c>
      <c r="D228" s="74"/>
      <c r="E228" s="74"/>
      <c r="F228" s="93"/>
      <c r="G228" s="100"/>
    </row>
    <row r="229" spans="2:7" ht="15" customHeight="1" x14ac:dyDescent="0.25">
      <c r="B229" s="65"/>
      <c r="C229" s="66" t="s">
        <v>142</v>
      </c>
      <c r="D229" s="74"/>
      <c r="E229" s="74"/>
      <c r="F229" s="93"/>
      <c r="G229" s="100"/>
    </row>
    <row r="230" spans="2:7" ht="15" customHeight="1" x14ac:dyDescent="0.25">
      <c r="B230" s="65"/>
      <c r="C230" s="66" t="s">
        <v>122</v>
      </c>
      <c r="D230" s="74">
        <v>14</v>
      </c>
      <c r="E230" s="118"/>
      <c r="F230" s="93"/>
      <c r="G230" s="100">
        <f>ROUND(D230*E230,2)</f>
        <v>0</v>
      </c>
    </row>
    <row r="231" spans="2:7" ht="15" customHeight="1" x14ac:dyDescent="0.25">
      <c r="B231" s="65"/>
      <c r="C231" s="66"/>
      <c r="D231" s="74"/>
      <c r="E231" s="119"/>
      <c r="F231" s="93"/>
      <c r="G231" s="100"/>
    </row>
    <row r="232" spans="2:7" ht="45" x14ac:dyDescent="0.25">
      <c r="B232" s="61">
        <v>2</v>
      </c>
      <c r="C232" s="99" t="s">
        <v>143</v>
      </c>
      <c r="D232" s="74"/>
      <c r="E232" s="119"/>
      <c r="F232" s="93"/>
      <c r="G232" s="100"/>
    </row>
    <row r="233" spans="2:7" ht="15" customHeight="1" x14ac:dyDescent="0.25">
      <c r="B233" s="65"/>
      <c r="C233" s="66" t="s">
        <v>101</v>
      </c>
      <c r="D233" s="74">
        <v>1</v>
      </c>
      <c r="E233" s="118"/>
      <c r="F233" s="93"/>
      <c r="G233" s="100">
        <f>ROUND(D233*E233,2)</f>
        <v>0</v>
      </c>
    </row>
    <row r="234" spans="2:7" ht="15" customHeight="1" x14ac:dyDescent="0.25">
      <c r="B234" s="65"/>
      <c r="C234" s="97"/>
      <c r="D234" s="74"/>
      <c r="E234" s="74"/>
      <c r="F234" s="73"/>
      <c r="G234" s="74"/>
    </row>
    <row r="235" spans="2:7" ht="50.1" customHeight="1" x14ac:dyDescent="0.25">
      <c r="B235" s="61">
        <v>3</v>
      </c>
      <c r="C235" s="99" t="s">
        <v>144</v>
      </c>
      <c r="D235" s="74"/>
      <c r="E235" s="74"/>
      <c r="F235" s="93"/>
      <c r="G235" s="100"/>
    </row>
    <row r="236" spans="2:7" s="94" customFormat="1" ht="15" customHeight="1" x14ac:dyDescent="0.25">
      <c r="B236" s="65"/>
      <c r="C236" s="66" t="s">
        <v>122</v>
      </c>
      <c r="D236" s="74">
        <v>18</v>
      </c>
      <c r="E236" s="72"/>
      <c r="F236" s="93"/>
      <c r="G236" s="100">
        <f>ROUND(D236*E236,2)</f>
        <v>0</v>
      </c>
    </row>
    <row r="237" spans="2:7" ht="15" customHeight="1" x14ac:dyDescent="0.25">
      <c r="B237" s="65"/>
      <c r="C237" s="97"/>
      <c r="D237" s="74"/>
      <c r="E237" s="74"/>
      <c r="F237" s="73"/>
      <c r="G237" s="74"/>
    </row>
    <row r="238" spans="2:7" s="94" customFormat="1" ht="50.1" customHeight="1" x14ac:dyDescent="0.25">
      <c r="B238" s="61">
        <v>4</v>
      </c>
      <c r="C238" s="99" t="s">
        <v>145</v>
      </c>
      <c r="D238" s="74"/>
      <c r="E238" s="74"/>
      <c r="F238" s="93"/>
      <c r="G238" s="100"/>
    </row>
    <row r="239" spans="2:7" ht="15" customHeight="1" x14ac:dyDescent="0.25">
      <c r="B239" s="65"/>
      <c r="C239" s="66" t="s">
        <v>122</v>
      </c>
      <c r="D239" s="74">
        <v>18</v>
      </c>
      <c r="E239" s="72"/>
      <c r="F239" s="93"/>
      <c r="G239" s="100">
        <f>ROUND(D239*E239,2)</f>
        <v>0</v>
      </c>
    </row>
    <row r="240" spans="2:7" ht="15" customHeight="1" x14ac:dyDescent="0.25">
      <c r="B240" s="65"/>
      <c r="C240" s="97"/>
      <c r="D240" s="74"/>
      <c r="E240" s="74"/>
      <c r="F240" s="73"/>
      <c r="G240" s="74"/>
    </row>
    <row r="241" spans="2:7" ht="125.1" customHeight="1" x14ac:dyDescent="0.25">
      <c r="B241" s="61">
        <v>5</v>
      </c>
      <c r="C241" s="120" t="s">
        <v>146</v>
      </c>
      <c r="D241" s="121"/>
      <c r="E241" s="121"/>
      <c r="F241" s="122"/>
      <c r="G241" s="123"/>
    </row>
    <row r="242" spans="2:7" ht="15" customHeight="1" x14ac:dyDescent="0.25">
      <c r="B242" s="124"/>
      <c r="C242" s="125" t="s">
        <v>77</v>
      </c>
      <c r="D242" s="129">
        <v>4</v>
      </c>
      <c r="E242" s="126"/>
      <c r="F242" s="127"/>
      <c r="G242" s="100">
        <f>ROUND(D242*E242,2)</f>
        <v>0</v>
      </c>
    </row>
    <row r="243" spans="2:7" ht="15" customHeight="1" x14ac:dyDescent="0.25">
      <c r="B243" s="65"/>
      <c r="C243" s="97"/>
      <c r="D243" s="74"/>
      <c r="E243" s="74"/>
      <c r="F243" s="73"/>
      <c r="G243" s="74"/>
    </row>
    <row r="244" spans="2:7" ht="50.1" customHeight="1" x14ac:dyDescent="0.25">
      <c r="B244" s="61">
        <v>6</v>
      </c>
      <c r="C244" s="128" t="s">
        <v>147</v>
      </c>
      <c r="D244" s="129"/>
      <c r="E244" s="129"/>
      <c r="F244" s="127"/>
      <c r="G244" s="126"/>
    </row>
    <row r="245" spans="2:7" ht="15" customHeight="1" x14ac:dyDescent="0.25">
      <c r="B245" s="124"/>
      <c r="C245" s="125" t="s">
        <v>77</v>
      </c>
      <c r="D245" s="129">
        <v>1</v>
      </c>
      <c r="E245" s="126"/>
      <c r="F245" s="127"/>
      <c r="G245" s="100">
        <f>ROUND(D245*E245,2)</f>
        <v>0</v>
      </c>
    </row>
    <row r="246" spans="2:7" ht="15" customHeight="1" x14ac:dyDescent="0.25">
      <c r="B246" s="65"/>
      <c r="C246" s="97"/>
      <c r="D246" s="74"/>
      <c r="E246" s="74"/>
      <c r="F246" s="73"/>
      <c r="G246" s="74"/>
    </row>
    <row r="247" spans="2:7" ht="50.1" customHeight="1" x14ac:dyDescent="0.25">
      <c r="B247" s="61">
        <v>7</v>
      </c>
      <c r="C247" s="128" t="s">
        <v>148</v>
      </c>
      <c r="D247" s="74"/>
      <c r="E247" s="74"/>
      <c r="F247" s="93"/>
      <c r="G247" s="100"/>
    </row>
    <row r="248" spans="2:7" ht="15" customHeight="1" x14ac:dyDescent="0.25">
      <c r="B248" s="65"/>
      <c r="C248" s="102" t="s">
        <v>122</v>
      </c>
      <c r="D248" s="93">
        <v>1</v>
      </c>
      <c r="E248" s="100"/>
      <c r="F248" s="93"/>
      <c r="G248" s="100">
        <f>ROUND(D248*E248,2)</f>
        <v>0</v>
      </c>
    </row>
    <row r="249" spans="2:7" ht="15" customHeight="1" x14ac:dyDescent="0.25">
      <c r="B249" s="65"/>
      <c r="C249" s="102"/>
      <c r="D249" s="93"/>
      <c r="E249" s="93"/>
      <c r="F249" s="93"/>
      <c r="G249" s="100"/>
    </row>
    <row r="250" spans="2:7" ht="50.1" customHeight="1" x14ac:dyDescent="0.25">
      <c r="B250" s="61">
        <v>8</v>
      </c>
      <c r="C250" s="128" t="s">
        <v>149</v>
      </c>
      <c r="D250" s="93"/>
      <c r="E250" s="93"/>
      <c r="F250" s="93"/>
      <c r="G250" s="100"/>
    </row>
    <row r="251" spans="2:7" ht="15" customHeight="1" x14ac:dyDescent="0.25">
      <c r="B251" s="65"/>
      <c r="C251" s="102" t="s">
        <v>122</v>
      </c>
      <c r="D251" s="93">
        <v>1</v>
      </c>
      <c r="E251" s="100"/>
      <c r="F251" s="93"/>
      <c r="G251" s="100">
        <f>ROUND(D251*E251,2)</f>
        <v>0</v>
      </c>
    </row>
    <row r="252" spans="2:7" ht="15" customHeight="1" x14ac:dyDescent="0.25">
      <c r="B252" s="65"/>
      <c r="C252" s="102"/>
      <c r="D252" s="93"/>
      <c r="E252" s="93"/>
      <c r="F252" s="93"/>
      <c r="G252" s="100"/>
    </row>
    <row r="253" spans="2:7" ht="50.1" customHeight="1" x14ac:dyDescent="0.25">
      <c r="B253" s="61">
        <v>9</v>
      </c>
      <c r="C253" s="128" t="s">
        <v>150</v>
      </c>
      <c r="D253" s="93"/>
      <c r="E253" s="93"/>
      <c r="F253" s="93"/>
      <c r="G253" s="100"/>
    </row>
    <row r="254" spans="2:7" ht="15" customHeight="1" x14ac:dyDescent="0.25">
      <c r="B254" s="65"/>
      <c r="C254" s="102" t="s">
        <v>122</v>
      </c>
      <c r="D254" s="93">
        <v>1</v>
      </c>
      <c r="E254" s="100"/>
      <c r="F254" s="93"/>
      <c r="G254" s="100">
        <f>ROUND(D254*E254,2)</f>
        <v>0</v>
      </c>
    </row>
    <row r="255" spans="2:7" ht="15" customHeight="1" x14ac:dyDescent="0.25">
      <c r="B255" s="65"/>
      <c r="C255" s="102"/>
      <c r="D255" s="93"/>
      <c r="E255" s="93"/>
      <c r="F255" s="93"/>
      <c r="G255" s="100"/>
    </row>
    <row r="256" spans="2:7" ht="60" x14ac:dyDescent="0.25">
      <c r="B256" s="61">
        <v>10</v>
      </c>
      <c r="C256" s="99" t="s">
        <v>390</v>
      </c>
      <c r="D256" s="74"/>
      <c r="E256" s="74"/>
      <c r="F256" s="93"/>
      <c r="G256" s="100"/>
    </row>
    <row r="257" spans="2:7" ht="15" customHeight="1" x14ac:dyDescent="0.25">
      <c r="B257" s="65"/>
      <c r="C257" s="102" t="s">
        <v>122</v>
      </c>
      <c r="D257" s="93">
        <v>10</v>
      </c>
      <c r="E257" s="100"/>
      <c r="F257" s="93"/>
      <c r="G257" s="100">
        <f>ROUND(D257*E257,2)</f>
        <v>0</v>
      </c>
    </row>
    <row r="258" spans="2:7" ht="15" customHeight="1" x14ac:dyDescent="0.25">
      <c r="B258" s="65"/>
      <c r="C258" s="97"/>
      <c r="D258" s="74"/>
      <c r="E258" s="74"/>
      <c r="F258" s="73"/>
      <c r="G258" s="74"/>
    </row>
    <row r="259" spans="2:7" s="94" customFormat="1" ht="50.1" customHeight="1" x14ac:dyDescent="0.25">
      <c r="B259" s="61">
        <v>11</v>
      </c>
      <c r="C259" s="130" t="s">
        <v>151</v>
      </c>
      <c r="D259" s="93"/>
      <c r="E259" s="93"/>
      <c r="F259" s="93"/>
      <c r="G259" s="100"/>
    </row>
    <row r="260" spans="2:7" ht="15" customHeight="1" x14ac:dyDescent="0.25">
      <c r="B260" s="131"/>
      <c r="C260" s="102" t="s">
        <v>77</v>
      </c>
      <c r="D260" s="93">
        <v>7</v>
      </c>
      <c r="E260" s="100"/>
      <c r="F260" s="93"/>
      <c r="G260" s="100">
        <f>ROUND(D260*E260,2)</f>
        <v>0</v>
      </c>
    </row>
    <row r="261" spans="2:7" ht="15" customHeight="1" x14ac:dyDescent="0.25">
      <c r="B261" s="28"/>
      <c r="C261" s="102"/>
      <c r="D261" s="93"/>
      <c r="E261" s="93"/>
      <c r="F261" s="93"/>
      <c r="G261" s="100"/>
    </row>
    <row r="262" spans="2:7" ht="35.1" customHeight="1" x14ac:dyDescent="0.25">
      <c r="B262" s="61">
        <v>12</v>
      </c>
      <c r="C262" s="498" t="s">
        <v>35</v>
      </c>
      <c r="D262" s="111"/>
      <c r="E262" s="111"/>
      <c r="F262" s="111"/>
      <c r="G262" s="132">
        <f>ROUND((G230+G233+G236+G239+G242+G245+G248+G251+G254+G257+G260)*0.1,2)</f>
        <v>0</v>
      </c>
    </row>
    <row r="263" spans="2:7" ht="15" customHeight="1" x14ac:dyDescent="0.25">
      <c r="B263" s="133"/>
      <c r="C263" s="97"/>
      <c r="D263" s="74"/>
      <c r="E263" s="74"/>
      <c r="F263" s="73"/>
      <c r="G263" s="74"/>
    </row>
    <row r="264" spans="2:7" ht="20.100000000000001" customHeight="1" x14ac:dyDescent="0.25">
      <c r="B264" s="38"/>
      <c r="C264" s="134" t="s">
        <v>152</v>
      </c>
      <c r="D264" s="135"/>
      <c r="E264" s="135"/>
      <c r="F264" s="135"/>
      <c r="G264" s="91">
        <f>ROUND(G230+G233+G236+G239+G242+G245+G248+G251+G254+G257+G260+G262,2)</f>
        <v>0</v>
      </c>
    </row>
    <row r="265" spans="2:7" ht="15" customHeight="1" x14ac:dyDescent="0.25">
      <c r="B265" s="136"/>
      <c r="C265" s="97"/>
      <c r="D265" s="74"/>
      <c r="E265" s="74"/>
      <c r="F265" s="73"/>
      <c r="G265" s="74"/>
    </row>
    <row r="266" spans="2:7" ht="15" customHeight="1" x14ac:dyDescent="0.25">
      <c r="B266" s="137"/>
      <c r="C266" s="97"/>
      <c r="D266" s="74"/>
      <c r="E266" s="74"/>
      <c r="F266" s="73"/>
      <c r="G266" s="74"/>
    </row>
    <row r="267" spans="2:7" ht="20.100000000000001" customHeight="1" x14ac:dyDescent="0.25">
      <c r="B267" s="138" t="s">
        <v>153</v>
      </c>
      <c r="C267" s="476" t="s">
        <v>154</v>
      </c>
      <c r="D267" s="476"/>
      <c r="E267" s="79"/>
      <c r="F267" s="139"/>
      <c r="G267" s="140"/>
    </row>
    <row r="268" spans="2:7" ht="15" customHeight="1" x14ac:dyDescent="0.25">
      <c r="B268" s="138"/>
      <c r="C268" s="141"/>
      <c r="D268" s="270"/>
      <c r="E268" s="79"/>
      <c r="F268" s="139"/>
      <c r="G268" s="140"/>
    </row>
    <row r="269" spans="2:7" ht="20.100000000000001" customHeight="1" x14ac:dyDescent="0.25">
      <c r="B269" s="142" t="s">
        <v>70</v>
      </c>
      <c r="C269" s="49" t="s">
        <v>97</v>
      </c>
      <c r="D269" s="74"/>
      <c r="E269" s="74"/>
      <c r="F269" s="73"/>
      <c r="G269" s="74"/>
    </row>
    <row r="270" spans="2:7" ht="15" customHeight="1" x14ac:dyDescent="0.25">
      <c r="B270" s="142"/>
      <c r="C270" s="49"/>
      <c r="D270" s="74"/>
      <c r="E270" s="74"/>
      <c r="F270" s="73"/>
      <c r="G270" s="74"/>
    </row>
    <row r="271" spans="2:7" ht="15" customHeight="1" x14ac:dyDescent="0.25">
      <c r="B271" s="57" t="s">
        <v>4</v>
      </c>
      <c r="C271" s="58" t="s">
        <v>72</v>
      </c>
      <c r="D271" s="60" t="s">
        <v>73</v>
      </c>
      <c r="E271" s="59" t="s">
        <v>74</v>
      </c>
      <c r="F271" s="57"/>
      <c r="G271" s="60" t="s">
        <v>75</v>
      </c>
    </row>
    <row r="272" spans="2:7" ht="15" customHeight="1" x14ac:dyDescent="0.25">
      <c r="B272" s="65"/>
      <c r="C272" s="97"/>
      <c r="D272" s="74"/>
      <c r="E272" s="74"/>
      <c r="F272" s="73"/>
      <c r="G272" s="74"/>
    </row>
    <row r="273" spans="2:9" ht="65.099999999999994" customHeight="1" x14ac:dyDescent="0.25">
      <c r="B273" s="61" t="s">
        <v>155</v>
      </c>
      <c r="C273" s="99" t="s">
        <v>156</v>
      </c>
      <c r="D273" s="74"/>
      <c r="E273" s="74"/>
      <c r="F273" s="93"/>
      <c r="G273" s="100"/>
    </row>
    <row r="274" spans="2:9" ht="15" customHeight="1" x14ac:dyDescent="0.25">
      <c r="B274" s="65"/>
      <c r="C274" s="66" t="s">
        <v>157</v>
      </c>
      <c r="D274" s="74">
        <v>28</v>
      </c>
      <c r="E274" s="67"/>
      <c r="F274" s="93"/>
      <c r="G274" s="100">
        <f>ROUND(D274*E274,2)</f>
        <v>0</v>
      </c>
    </row>
    <row r="275" spans="2:9" s="56" customFormat="1" ht="15" customHeight="1" x14ac:dyDescent="0.2">
      <c r="B275" s="65"/>
      <c r="C275" s="66" t="s">
        <v>158</v>
      </c>
      <c r="D275" s="74">
        <v>3</v>
      </c>
      <c r="E275" s="67"/>
      <c r="F275" s="93"/>
      <c r="G275" s="100">
        <f>ROUND(D275*E275,2)</f>
        <v>0</v>
      </c>
    </row>
    <row r="276" spans="2:9" s="56" customFormat="1" ht="15" customHeight="1" x14ac:dyDescent="0.2">
      <c r="B276" s="65"/>
      <c r="C276" s="71"/>
      <c r="D276" s="74"/>
      <c r="E276" s="74"/>
      <c r="F276" s="73"/>
      <c r="G276" s="74"/>
    </row>
    <row r="277" spans="2:9" s="56" customFormat="1" ht="35.1" customHeight="1" x14ac:dyDescent="0.2">
      <c r="B277" s="61" t="s">
        <v>159</v>
      </c>
      <c r="C277" s="99" t="s">
        <v>160</v>
      </c>
      <c r="D277" s="74"/>
      <c r="E277" s="74"/>
      <c r="F277" s="93"/>
      <c r="G277" s="100"/>
    </row>
    <row r="278" spans="2:9" s="56" customFormat="1" ht="15" customHeight="1" x14ac:dyDescent="0.2">
      <c r="B278" s="65"/>
      <c r="C278" s="66" t="s">
        <v>88</v>
      </c>
      <c r="D278" s="74">
        <v>9</v>
      </c>
      <c r="E278" s="72"/>
      <c r="F278" s="93"/>
      <c r="G278" s="100">
        <f>ROUND(D278*E278,2)</f>
        <v>0</v>
      </c>
    </row>
    <row r="279" spans="2:9" s="56" customFormat="1" ht="15" customHeight="1" x14ac:dyDescent="0.2">
      <c r="B279" s="65"/>
      <c r="C279" s="71"/>
      <c r="D279" s="74"/>
      <c r="E279" s="143"/>
      <c r="F279" s="73"/>
      <c r="G279" s="143"/>
    </row>
    <row r="280" spans="2:9" ht="50.1" customHeight="1" x14ac:dyDescent="0.25">
      <c r="B280" s="61" t="s">
        <v>161</v>
      </c>
      <c r="C280" s="99" t="s">
        <v>162</v>
      </c>
      <c r="D280" s="74"/>
      <c r="E280" s="74"/>
      <c r="F280" s="93"/>
      <c r="G280" s="100"/>
    </row>
    <row r="281" spans="2:9" ht="15" customHeight="1" x14ac:dyDescent="0.25">
      <c r="B281" s="65"/>
      <c r="C281" s="66" t="s">
        <v>101</v>
      </c>
      <c r="D281" s="74">
        <v>2</v>
      </c>
      <c r="E281" s="72"/>
      <c r="F281" s="93"/>
      <c r="G281" s="100">
        <f>ROUND(D281*E281,2)</f>
        <v>0</v>
      </c>
    </row>
    <row r="282" spans="2:9" ht="15" customHeight="1" x14ac:dyDescent="0.25">
      <c r="B282" s="65"/>
      <c r="C282" s="71"/>
      <c r="D282" s="74"/>
      <c r="E282" s="74"/>
      <c r="F282" s="73"/>
      <c r="G282" s="74"/>
    </row>
    <row r="283" spans="2:9" ht="35.1" customHeight="1" x14ac:dyDescent="0.25">
      <c r="B283" s="61" t="s">
        <v>163</v>
      </c>
      <c r="C283" s="99" t="s">
        <v>164</v>
      </c>
      <c r="D283" s="74"/>
      <c r="E283" s="74"/>
      <c r="F283" s="93"/>
      <c r="G283" s="100"/>
    </row>
    <row r="284" spans="2:9" ht="15" customHeight="1" x14ac:dyDescent="0.25">
      <c r="B284" s="65"/>
      <c r="C284" s="66" t="s">
        <v>101</v>
      </c>
      <c r="D284" s="74">
        <v>2</v>
      </c>
      <c r="E284" s="72"/>
      <c r="F284" s="93"/>
      <c r="G284" s="100">
        <f>ROUND(D284*E284,2)</f>
        <v>0</v>
      </c>
    </row>
    <row r="285" spans="2:9" ht="15" customHeight="1" x14ac:dyDescent="0.25">
      <c r="B285" s="65"/>
      <c r="C285" s="71"/>
      <c r="D285" s="74"/>
      <c r="E285" s="74"/>
      <c r="F285" s="73"/>
      <c r="G285" s="74"/>
    </row>
    <row r="286" spans="2:9" ht="50.1" customHeight="1" x14ac:dyDescent="0.25">
      <c r="B286" s="61" t="s">
        <v>165</v>
      </c>
      <c r="C286" s="99" t="s">
        <v>166</v>
      </c>
      <c r="D286" s="74"/>
      <c r="E286" s="74"/>
      <c r="F286" s="93"/>
      <c r="G286" s="100"/>
    </row>
    <row r="287" spans="2:9" ht="15" customHeight="1" x14ac:dyDescent="0.25">
      <c r="B287" s="65"/>
      <c r="C287" s="109" t="s">
        <v>101</v>
      </c>
      <c r="D287" s="111">
        <v>30</v>
      </c>
      <c r="E287" s="110"/>
      <c r="F287" s="111"/>
      <c r="G287" s="100">
        <f>ROUND(D287*E287,2)</f>
        <v>0</v>
      </c>
      <c r="H287" s="25"/>
      <c r="I287" s="25"/>
    </row>
    <row r="288" spans="2:9" ht="15" customHeight="1" x14ac:dyDescent="0.25">
      <c r="B288" s="144"/>
      <c r="C288" s="66"/>
      <c r="D288" s="74"/>
      <c r="E288" s="74"/>
      <c r="F288" s="93"/>
      <c r="G288" s="145"/>
      <c r="H288" s="25"/>
      <c r="I288" s="25"/>
    </row>
    <row r="289" spans="2:9" ht="20.100000000000001" customHeight="1" x14ac:dyDescent="0.25">
      <c r="B289" s="90"/>
      <c r="C289" s="134" t="s">
        <v>167</v>
      </c>
      <c r="D289" s="146"/>
      <c r="E289" s="146"/>
      <c r="F289" s="146"/>
      <c r="G289" s="91">
        <f>ROUND(G274+G275+G278+G281+G284+G287,2)</f>
        <v>0</v>
      </c>
      <c r="H289" s="25"/>
      <c r="I289" s="25"/>
    </row>
    <row r="290" spans="2:9" ht="15" customHeight="1" x14ac:dyDescent="0.25">
      <c r="B290" s="32"/>
      <c r="C290" s="147"/>
      <c r="D290" s="148"/>
      <c r="E290" s="148"/>
      <c r="F290" s="148"/>
      <c r="G290" s="113"/>
      <c r="H290" s="25"/>
      <c r="I290" s="25"/>
    </row>
    <row r="291" spans="2:9" ht="15" customHeight="1" x14ac:dyDescent="0.25">
      <c r="B291" s="65"/>
      <c r="C291" s="71"/>
      <c r="D291" s="491"/>
      <c r="E291" s="149"/>
      <c r="F291" s="81"/>
      <c r="G291" s="150"/>
    </row>
    <row r="292" spans="2:9" ht="20.100000000000001" customHeight="1" x14ac:dyDescent="0.25">
      <c r="B292" s="151" t="s">
        <v>96</v>
      </c>
      <c r="C292" s="141" t="s">
        <v>168</v>
      </c>
      <c r="D292" s="270"/>
      <c r="E292" s="270"/>
      <c r="F292" s="186"/>
      <c r="G292" s="153"/>
      <c r="H292" s="25"/>
      <c r="I292" s="25"/>
    </row>
    <row r="293" spans="2:9" ht="15" customHeight="1" x14ac:dyDescent="0.25">
      <c r="B293" s="151"/>
      <c r="C293" s="141"/>
      <c r="D293" s="270"/>
      <c r="E293" s="270"/>
      <c r="F293" s="186"/>
      <c r="G293" s="153"/>
      <c r="H293" s="25"/>
      <c r="I293" s="25"/>
    </row>
    <row r="294" spans="2:9" ht="15" customHeight="1" x14ac:dyDescent="0.25">
      <c r="B294" s="57" t="s">
        <v>4</v>
      </c>
      <c r="C294" s="58" t="s">
        <v>72</v>
      </c>
      <c r="D294" s="60" t="s">
        <v>73</v>
      </c>
      <c r="E294" s="59" t="s">
        <v>74</v>
      </c>
      <c r="F294" s="57"/>
      <c r="G294" s="60" t="s">
        <v>75</v>
      </c>
      <c r="H294" s="25"/>
      <c r="I294" s="25"/>
    </row>
    <row r="295" spans="2:9" ht="15" customHeight="1" x14ac:dyDescent="0.25">
      <c r="B295" s="114"/>
      <c r="C295" s="174"/>
      <c r="F295" s="171"/>
      <c r="G295" s="206"/>
    </row>
    <row r="296" spans="2:9" ht="50.1" customHeight="1" x14ac:dyDescent="0.25">
      <c r="B296" s="154" t="s">
        <v>169</v>
      </c>
      <c r="C296" s="290" t="s">
        <v>170</v>
      </c>
      <c r="F296" s="171"/>
      <c r="G296" s="206"/>
      <c r="H296" s="25"/>
      <c r="I296" s="25"/>
    </row>
    <row r="297" spans="2:9" ht="15" customHeight="1" x14ac:dyDescent="0.25">
      <c r="B297" s="114"/>
      <c r="C297" s="174" t="s">
        <v>88</v>
      </c>
      <c r="D297" s="207">
        <v>1.5</v>
      </c>
      <c r="E297" s="175"/>
      <c r="F297" s="171"/>
      <c r="G297" s="206">
        <f>ROUND(D297*E297,2)</f>
        <v>0</v>
      </c>
    </row>
    <row r="298" spans="2:9" ht="15" customHeight="1" x14ac:dyDescent="0.25">
      <c r="B298" s="114"/>
      <c r="C298" s="258"/>
      <c r="D298" s="171"/>
      <c r="E298" s="171"/>
      <c r="F298" s="247"/>
      <c r="G298" s="171"/>
      <c r="H298" s="25"/>
      <c r="I298" s="25"/>
    </row>
    <row r="299" spans="2:9" ht="65.099999999999994" customHeight="1" x14ac:dyDescent="0.25">
      <c r="B299" s="154" t="s">
        <v>171</v>
      </c>
      <c r="C299" s="99" t="s">
        <v>172</v>
      </c>
      <c r="F299" s="171"/>
      <c r="G299" s="206"/>
    </row>
    <row r="300" spans="2:9" ht="15" customHeight="1" x14ac:dyDescent="0.25">
      <c r="B300" s="114"/>
      <c r="C300" s="174" t="s">
        <v>101</v>
      </c>
      <c r="D300" s="207">
        <v>7</v>
      </c>
      <c r="E300" s="175"/>
      <c r="F300" s="171"/>
      <c r="G300" s="206">
        <f>ROUND(D300*E300,2)</f>
        <v>0</v>
      </c>
    </row>
    <row r="301" spans="2:9" ht="15" customHeight="1" x14ac:dyDescent="0.25">
      <c r="B301" s="114"/>
      <c r="C301" s="246"/>
      <c r="D301" s="492"/>
      <c r="E301" s="259"/>
      <c r="F301" s="247"/>
      <c r="G301" s="208"/>
    </row>
    <row r="302" spans="2:9" ht="35.1" customHeight="1" x14ac:dyDescent="0.25">
      <c r="B302" s="154" t="s">
        <v>173</v>
      </c>
      <c r="C302" s="290" t="s">
        <v>174</v>
      </c>
      <c r="F302" s="171"/>
      <c r="G302" s="206"/>
    </row>
    <row r="303" spans="2:9" ht="15" customHeight="1" x14ac:dyDescent="0.25">
      <c r="B303" s="114"/>
      <c r="C303" s="174" t="s">
        <v>122</v>
      </c>
      <c r="D303" s="207">
        <v>1</v>
      </c>
      <c r="E303" s="175"/>
      <c r="F303" s="171"/>
      <c r="G303" s="206">
        <f>ROUND(D303*E303,2)</f>
        <v>0</v>
      </c>
    </row>
    <row r="304" spans="2:9" ht="15" customHeight="1" x14ac:dyDescent="0.25">
      <c r="B304" s="114"/>
      <c r="C304" s="246"/>
      <c r="D304" s="492"/>
      <c r="E304" s="259"/>
      <c r="F304" s="247"/>
      <c r="G304" s="208"/>
    </row>
    <row r="305" spans="2:7" ht="35.1" customHeight="1" x14ac:dyDescent="0.25">
      <c r="B305" s="154" t="s">
        <v>175</v>
      </c>
      <c r="C305" s="290" t="s">
        <v>176</v>
      </c>
      <c r="F305" s="171"/>
      <c r="G305" s="206"/>
    </row>
    <row r="306" spans="2:7" ht="15" customHeight="1" x14ac:dyDescent="0.25">
      <c r="B306" s="114"/>
      <c r="C306" s="174" t="s">
        <v>177</v>
      </c>
      <c r="F306" s="171"/>
      <c r="G306" s="206"/>
    </row>
    <row r="307" spans="2:7" ht="15" customHeight="1" x14ac:dyDescent="0.25">
      <c r="B307" s="114"/>
      <c r="C307" s="174" t="s">
        <v>178</v>
      </c>
      <c r="D307" s="207">
        <v>418</v>
      </c>
      <c r="E307" s="158"/>
      <c r="F307" s="171"/>
      <c r="G307" s="206">
        <f>ROUND(D307*E307,2)</f>
        <v>0</v>
      </c>
    </row>
    <row r="308" spans="2:7" ht="15" customHeight="1" x14ac:dyDescent="0.25">
      <c r="B308" s="114"/>
      <c r="C308" s="174" t="s">
        <v>179</v>
      </c>
      <c r="F308" s="171"/>
      <c r="G308" s="206"/>
    </row>
    <row r="309" spans="2:7" ht="15" customHeight="1" x14ac:dyDescent="0.25">
      <c r="B309" s="114"/>
      <c r="C309" s="174" t="s">
        <v>178</v>
      </c>
      <c r="D309" s="207">
        <v>450</v>
      </c>
      <c r="E309" s="158"/>
      <c r="F309" s="171"/>
      <c r="G309" s="206">
        <f>ROUND(D309*E309,2)</f>
        <v>0</v>
      </c>
    </row>
    <row r="310" spans="2:7" ht="15" customHeight="1" x14ac:dyDescent="0.25">
      <c r="B310" s="114"/>
      <c r="C310" s="174"/>
      <c r="E310" s="86"/>
      <c r="F310" s="171"/>
      <c r="G310" s="206"/>
    </row>
    <row r="311" spans="2:7" ht="15" customHeight="1" x14ac:dyDescent="0.25">
      <c r="B311" s="154" t="s">
        <v>180</v>
      </c>
      <c r="C311" s="290" t="s">
        <v>181</v>
      </c>
      <c r="F311" s="171"/>
      <c r="G311" s="206"/>
    </row>
    <row r="312" spans="2:7" ht="15" customHeight="1" x14ac:dyDescent="0.25">
      <c r="B312" s="159"/>
      <c r="C312" s="160" t="s">
        <v>101</v>
      </c>
      <c r="D312" s="187">
        <v>7</v>
      </c>
      <c r="E312" s="161"/>
      <c r="F312" s="187"/>
      <c r="G312" s="296">
        <f>ROUND(D312*E312,2)</f>
        <v>0</v>
      </c>
    </row>
    <row r="313" spans="2:7" ht="15" customHeight="1" x14ac:dyDescent="0.25">
      <c r="B313" s="114"/>
      <c r="C313" s="312"/>
      <c r="D313" s="171"/>
      <c r="E313" s="86"/>
      <c r="F313" s="171"/>
      <c r="G313" s="206"/>
    </row>
    <row r="314" spans="2:7" ht="20.100000000000001" customHeight="1" x14ac:dyDescent="0.25">
      <c r="B314" s="164"/>
      <c r="C314" s="477" t="s">
        <v>182</v>
      </c>
      <c r="D314" s="477"/>
      <c r="E314" s="165"/>
      <c r="F314" s="165"/>
      <c r="G314" s="166">
        <f>ROUND(G297+G300+G303+G307+G309+G312,2)</f>
        <v>0</v>
      </c>
    </row>
    <row r="315" spans="2:7" ht="15" customHeight="1" x14ac:dyDescent="0.25">
      <c r="B315" s="167"/>
      <c r="C315" s="168"/>
      <c r="D315" s="186"/>
      <c r="E315" s="186"/>
      <c r="F315" s="186"/>
      <c r="G315" s="169"/>
    </row>
    <row r="316" spans="2:7" ht="15" customHeight="1" x14ac:dyDescent="0.25">
      <c r="B316" s="167"/>
      <c r="C316" s="168"/>
      <c r="D316" s="186"/>
      <c r="E316" s="186"/>
      <c r="F316" s="186"/>
      <c r="G316" s="169"/>
    </row>
    <row r="317" spans="2:7" s="94" customFormat="1" ht="20.100000000000001" customHeight="1" x14ac:dyDescent="0.25">
      <c r="B317" s="151" t="s">
        <v>127</v>
      </c>
      <c r="C317" s="499" t="s">
        <v>183</v>
      </c>
      <c r="D317" s="186"/>
      <c r="E317" s="171"/>
      <c r="F317" s="171"/>
      <c r="G317" s="206"/>
    </row>
    <row r="318" spans="2:7" s="94" customFormat="1" ht="15" customHeight="1" x14ac:dyDescent="0.25">
      <c r="B318" s="151"/>
      <c r="C318" s="499"/>
      <c r="D318" s="186"/>
      <c r="E318" s="171"/>
      <c r="F318" s="171"/>
      <c r="G318" s="206"/>
    </row>
    <row r="319" spans="2:7" s="94" customFormat="1" ht="15" customHeight="1" x14ac:dyDescent="0.25">
      <c r="B319" s="57" t="s">
        <v>4</v>
      </c>
      <c r="C319" s="58" t="s">
        <v>72</v>
      </c>
      <c r="D319" s="60" t="s">
        <v>73</v>
      </c>
      <c r="E319" s="59" t="s">
        <v>74</v>
      </c>
      <c r="F319" s="57"/>
      <c r="G319" s="60" t="s">
        <v>75</v>
      </c>
    </row>
    <row r="320" spans="2:7" s="94" customFormat="1" ht="15" customHeight="1" x14ac:dyDescent="0.25">
      <c r="B320" s="114"/>
      <c r="C320" s="174"/>
      <c r="D320" s="207"/>
      <c r="E320" s="207"/>
      <c r="F320" s="171"/>
      <c r="G320" s="206"/>
    </row>
    <row r="321" spans="2:9" ht="35.1" customHeight="1" x14ac:dyDescent="0.25">
      <c r="B321" s="154" t="s">
        <v>184</v>
      </c>
      <c r="C321" s="290" t="s">
        <v>185</v>
      </c>
      <c r="F321" s="171"/>
      <c r="G321" s="206"/>
      <c r="H321" s="172"/>
      <c r="I321" s="25"/>
    </row>
    <row r="322" spans="2:9" s="56" customFormat="1" ht="15" customHeight="1" x14ac:dyDescent="0.2">
      <c r="B322" s="114"/>
      <c r="C322" s="174" t="s">
        <v>88</v>
      </c>
      <c r="D322" s="207">
        <v>3</v>
      </c>
      <c r="E322" s="175"/>
      <c r="F322" s="171"/>
      <c r="G322" s="206">
        <f>ROUND(D322*E322,2)</f>
        <v>0</v>
      </c>
    </row>
    <row r="323" spans="2:9" s="56" customFormat="1" ht="15" customHeight="1" x14ac:dyDescent="0.2">
      <c r="B323" s="114"/>
      <c r="C323" s="174"/>
      <c r="D323" s="207"/>
      <c r="E323" s="207"/>
      <c r="F323" s="171"/>
      <c r="G323" s="206"/>
    </row>
    <row r="324" spans="2:9" ht="35.1" customHeight="1" x14ac:dyDescent="0.25">
      <c r="B324" s="154" t="s">
        <v>186</v>
      </c>
      <c r="C324" s="290" t="s">
        <v>187</v>
      </c>
      <c r="F324" s="171"/>
      <c r="G324" s="206"/>
    </row>
    <row r="325" spans="2:9" ht="15" customHeight="1" x14ac:dyDescent="0.25">
      <c r="B325" s="173"/>
      <c r="C325" s="174" t="s">
        <v>88</v>
      </c>
      <c r="D325" s="207">
        <v>46</v>
      </c>
      <c r="E325" s="175"/>
      <c r="F325" s="171"/>
      <c r="G325" s="206">
        <f>ROUND(D325*E325,2)</f>
        <v>0</v>
      </c>
    </row>
    <row r="326" spans="2:9" ht="15" customHeight="1" x14ac:dyDescent="0.25">
      <c r="B326" s="173"/>
      <c r="C326" s="246"/>
      <c r="D326" s="492"/>
      <c r="E326" s="259"/>
      <c r="F326" s="247"/>
      <c r="G326" s="208"/>
    </row>
    <row r="327" spans="2:9" ht="35.1" customHeight="1" x14ac:dyDescent="0.25">
      <c r="B327" s="154" t="s">
        <v>188</v>
      </c>
      <c r="C327" s="290" t="s">
        <v>189</v>
      </c>
      <c r="F327" s="171"/>
      <c r="G327" s="206"/>
      <c r="H327" s="25"/>
      <c r="I327" s="25"/>
    </row>
    <row r="328" spans="2:9" ht="15" customHeight="1" x14ac:dyDescent="0.25">
      <c r="B328" s="114"/>
      <c r="C328" s="174" t="s">
        <v>88</v>
      </c>
      <c r="D328" s="207">
        <v>4</v>
      </c>
      <c r="E328" s="175"/>
      <c r="F328" s="171"/>
      <c r="G328" s="206">
        <f>ROUND(D328*E328,2)</f>
        <v>0</v>
      </c>
      <c r="H328" s="25"/>
      <c r="I328" s="25"/>
    </row>
    <row r="329" spans="2:9" ht="15" customHeight="1" x14ac:dyDescent="0.25">
      <c r="B329" s="114"/>
      <c r="C329" s="258"/>
      <c r="D329" s="171"/>
      <c r="E329" s="171"/>
      <c r="F329" s="247"/>
      <c r="G329" s="171"/>
      <c r="H329" s="25"/>
      <c r="I329" s="25"/>
    </row>
    <row r="330" spans="2:9" ht="20.100000000000001" customHeight="1" x14ac:dyDescent="0.25">
      <c r="B330" s="154" t="s">
        <v>190</v>
      </c>
      <c r="C330" s="290" t="s">
        <v>191</v>
      </c>
      <c r="F330" s="171"/>
      <c r="G330" s="206"/>
    </row>
    <row r="331" spans="2:9" ht="15" customHeight="1" x14ac:dyDescent="0.25">
      <c r="B331" s="114"/>
      <c r="C331" s="160" t="s">
        <v>88</v>
      </c>
      <c r="D331" s="187">
        <v>45</v>
      </c>
      <c r="E331" s="296"/>
      <c r="F331" s="187"/>
      <c r="G331" s="206">
        <f>ROUND(D331*E331,2)</f>
        <v>0</v>
      </c>
    </row>
    <row r="332" spans="2:9" ht="15" customHeight="1" x14ac:dyDescent="0.25">
      <c r="B332" s="176"/>
      <c r="C332" s="177"/>
      <c r="D332" s="178"/>
      <c r="E332" s="178"/>
      <c r="F332" s="178"/>
      <c r="G332" s="179"/>
    </row>
    <row r="333" spans="2:9" ht="20.100000000000001" customHeight="1" x14ac:dyDescent="0.25">
      <c r="B333" s="180"/>
      <c r="C333" s="181" t="s">
        <v>192</v>
      </c>
      <c r="D333" s="182"/>
      <c r="E333" s="182"/>
      <c r="F333" s="182"/>
      <c r="G333" s="183">
        <f>ROUND(G322+G325+G328+G331,2)</f>
        <v>0</v>
      </c>
      <c r="H333" s="25"/>
      <c r="I333" s="25"/>
    </row>
    <row r="334" spans="2:9" ht="15" customHeight="1" x14ac:dyDescent="0.25">
      <c r="B334" s="184"/>
      <c r="C334" s="185"/>
      <c r="D334" s="171"/>
      <c r="E334" s="171"/>
      <c r="F334" s="171"/>
      <c r="G334" s="153"/>
      <c r="H334" s="25"/>
      <c r="I334" s="25"/>
    </row>
    <row r="335" spans="2:9" ht="15" customHeight="1" x14ac:dyDescent="0.25">
      <c r="B335" s="180"/>
      <c r="C335" s="246"/>
      <c r="D335" s="492"/>
      <c r="E335" s="259"/>
      <c r="F335" s="247"/>
      <c r="G335" s="208"/>
    </row>
    <row r="336" spans="2:9" ht="20.100000000000001" customHeight="1" x14ac:dyDescent="0.25">
      <c r="B336" s="151" t="s">
        <v>139</v>
      </c>
      <c r="C336" s="499" t="s">
        <v>193</v>
      </c>
      <c r="D336" s="186"/>
      <c r="E336" s="186"/>
      <c r="F336" s="186"/>
      <c r="G336" s="153"/>
    </row>
    <row r="337" spans="2:9" ht="15" customHeight="1" x14ac:dyDescent="0.25">
      <c r="B337" s="151"/>
      <c r="C337" s="499"/>
      <c r="D337" s="186"/>
      <c r="E337" s="186"/>
      <c r="F337" s="186"/>
      <c r="G337" s="153"/>
    </row>
    <row r="338" spans="2:9" ht="15" customHeight="1" x14ac:dyDescent="0.25">
      <c r="B338" s="57" t="s">
        <v>4</v>
      </c>
      <c r="C338" s="58" t="s">
        <v>72</v>
      </c>
      <c r="D338" s="60" t="s">
        <v>73</v>
      </c>
      <c r="E338" s="59" t="s">
        <v>74</v>
      </c>
      <c r="F338" s="57"/>
      <c r="G338" s="60" t="s">
        <v>75</v>
      </c>
    </row>
    <row r="339" spans="2:9" ht="15" customHeight="1" x14ac:dyDescent="0.25">
      <c r="B339" s="180"/>
      <c r="C339" s="312"/>
      <c r="D339" s="171"/>
      <c r="E339" s="171"/>
      <c r="F339" s="171"/>
      <c r="G339" s="206"/>
    </row>
    <row r="340" spans="2:9" ht="35.1" customHeight="1" x14ac:dyDescent="0.25">
      <c r="B340" s="154" t="s">
        <v>153</v>
      </c>
      <c r="C340" s="290" t="s">
        <v>194</v>
      </c>
      <c r="F340" s="171"/>
      <c r="G340" s="206"/>
    </row>
    <row r="341" spans="2:9" ht="15" customHeight="1" x14ac:dyDescent="0.25">
      <c r="B341" s="114"/>
      <c r="C341" s="174" t="s">
        <v>88</v>
      </c>
      <c r="D341" s="207">
        <v>42</v>
      </c>
      <c r="E341" s="175"/>
      <c r="F341" s="171"/>
      <c r="G341" s="206">
        <f>ROUND(D341*E341,2)</f>
        <v>0</v>
      </c>
    </row>
    <row r="342" spans="2:9" ht="15" customHeight="1" x14ac:dyDescent="0.25">
      <c r="B342" s="114"/>
      <c r="C342" s="246"/>
      <c r="D342" s="492"/>
      <c r="E342" s="259"/>
      <c r="F342" s="247"/>
      <c r="G342" s="208"/>
    </row>
    <row r="343" spans="2:9" ht="35.1" customHeight="1" x14ac:dyDescent="0.25">
      <c r="B343" s="154" t="s">
        <v>195</v>
      </c>
      <c r="C343" s="290" t="s">
        <v>196</v>
      </c>
      <c r="F343" s="171"/>
      <c r="G343" s="206"/>
    </row>
    <row r="344" spans="2:9" ht="15" customHeight="1" x14ac:dyDescent="0.25">
      <c r="B344" s="114"/>
      <c r="C344" s="174" t="s">
        <v>88</v>
      </c>
      <c r="D344" s="207">
        <v>34</v>
      </c>
      <c r="E344" s="175"/>
      <c r="F344" s="171"/>
      <c r="G344" s="206">
        <f>ROUND(D344*E344,2)</f>
        <v>0</v>
      </c>
    </row>
    <row r="345" spans="2:9" ht="15" customHeight="1" x14ac:dyDescent="0.25">
      <c r="B345" s="114"/>
      <c r="C345" s="246"/>
      <c r="D345" s="492"/>
      <c r="E345" s="259"/>
      <c r="F345" s="247"/>
      <c r="G345" s="208"/>
    </row>
    <row r="346" spans="2:9" ht="50.1" customHeight="1" x14ac:dyDescent="0.25">
      <c r="B346" s="154" t="s">
        <v>197</v>
      </c>
      <c r="C346" s="290" t="s">
        <v>198</v>
      </c>
      <c r="F346" s="171"/>
      <c r="G346" s="206"/>
    </row>
    <row r="347" spans="2:9" s="56" customFormat="1" ht="30" customHeight="1" x14ac:dyDescent="0.2">
      <c r="B347" s="114"/>
      <c r="C347" s="290" t="s">
        <v>199</v>
      </c>
      <c r="D347" s="207"/>
      <c r="E347" s="207"/>
      <c r="F347" s="171"/>
      <c r="G347" s="206"/>
    </row>
    <row r="348" spans="2:9" ht="15" customHeight="1" x14ac:dyDescent="0.25">
      <c r="B348" s="114"/>
      <c r="C348" s="174" t="s">
        <v>200</v>
      </c>
      <c r="D348" s="207">
        <v>1</v>
      </c>
      <c r="E348" s="175"/>
      <c r="F348" s="171"/>
      <c r="G348" s="206">
        <f>ROUND(D348*E348,2)</f>
        <v>0</v>
      </c>
    </row>
    <row r="349" spans="2:9" ht="15" customHeight="1" x14ac:dyDescent="0.25">
      <c r="B349" s="114"/>
      <c r="C349" s="290" t="s">
        <v>201</v>
      </c>
      <c r="F349" s="171"/>
      <c r="G349" s="206"/>
      <c r="H349" s="25"/>
      <c r="I349" s="25"/>
    </row>
    <row r="350" spans="2:9" ht="15" customHeight="1" x14ac:dyDescent="0.25">
      <c r="B350" s="114"/>
      <c r="C350" s="174" t="s">
        <v>200</v>
      </c>
      <c r="D350" s="207">
        <v>1</v>
      </c>
      <c r="E350" s="175"/>
      <c r="F350" s="171"/>
      <c r="G350" s="206">
        <f>ROUND(D350*E350,2)</f>
        <v>0</v>
      </c>
    </row>
    <row r="351" spans="2:9" ht="15" customHeight="1" x14ac:dyDescent="0.25">
      <c r="B351" s="114"/>
      <c r="C351" s="290" t="s">
        <v>202</v>
      </c>
      <c r="F351" s="171"/>
      <c r="G351" s="206"/>
      <c r="H351" s="25"/>
      <c r="I351" s="25"/>
    </row>
    <row r="352" spans="2:9" ht="15" customHeight="1" x14ac:dyDescent="0.25">
      <c r="B352" s="114"/>
      <c r="C352" s="160" t="s">
        <v>200</v>
      </c>
      <c r="D352" s="187">
        <v>1</v>
      </c>
      <c r="E352" s="296"/>
      <c r="F352" s="187"/>
      <c r="G352" s="296">
        <f>ROUND(D352*E352,2)</f>
        <v>0</v>
      </c>
    </row>
    <row r="353" spans="2:9" ht="15" customHeight="1" x14ac:dyDescent="0.25">
      <c r="B353" s="176"/>
      <c r="C353" s="141"/>
      <c r="F353" s="171"/>
      <c r="G353" s="206"/>
      <c r="H353" s="25"/>
      <c r="I353" s="25"/>
    </row>
    <row r="354" spans="2:9" ht="20.100000000000001" customHeight="1" x14ac:dyDescent="0.25">
      <c r="B354" s="188"/>
      <c r="C354" s="189" t="s">
        <v>203</v>
      </c>
      <c r="D354" s="182"/>
      <c r="E354" s="182"/>
      <c r="F354" s="182"/>
      <c r="G354" s="190">
        <f>ROUND(G341+G344+G348+G350+G352,2)</f>
        <v>0</v>
      </c>
    </row>
    <row r="355" spans="2:9" ht="15" customHeight="1" x14ac:dyDescent="0.25">
      <c r="B355" s="191"/>
      <c r="C355" s="246"/>
      <c r="D355" s="492"/>
      <c r="E355" s="259"/>
      <c r="F355" s="247"/>
      <c r="G355" s="208"/>
    </row>
    <row r="356" spans="2:9" ht="15" customHeight="1" x14ac:dyDescent="0.25">
      <c r="B356" s="32"/>
      <c r="C356" s="71"/>
      <c r="D356" s="491"/>
      <c r="E356" s="149"/>
      <c r="F356" s="81"/>
      <c r="G356" s="150"/>
    </row>
    <row r="357" spans="2:9" ht="20.100000000000001" customHeight="1" x14ac:dyDescent="0.25">
      <c r="B357" s="29"/>
      <c r="C357" s="147" t="s">
        <v>204</v>
      </c>
      <c r="D357" s="192"/>
      <c r="E357" s="192"/>
      <c r="F357" s="192"/>
      <c r="G357" s="193"/>
      <c r="H357" s="25"/>
      <c r="I357" s="25"/>
    </row>
    <row r="358" spans="2:9" ht="15" customHeight="1" x14ac:dyDescent="0.25">
      <c r="B358" s="29"/>
      <c r="C358" s="194"/>
      <c r="D358" s="192"/>
      <c r="E358" s="192"/>
      <c r="F358" s="192"/>
      <c r="G358" s="193"/>
    </row>
    <row r="359" spans="2:9" ht="15" customHeight="1" x14ac:dyDescent="0.25">
      <c r="B359" s="65"/>
      <c r="C359" s="210" t="s">
        <v>39</v>
      </c>
      <c r="D359" s="93"/>
      <c r="E359" s="93"/>
      <c r="F359" s="150"/>
      <c r="G359" s="100">
        <f>G289</f>
        <v>0</v>
      </c>
    </row>
    <row r="360" spans="2:9" ht="15" customHeight="1" x14ac:dyDescent="0.25">
      <c r="B360" s="65"/>
      <c r="C360" s="41" t="s">
        <v>40</v>
      </c>
      <c r="D360" s="74"/>
      <c r="E360" s="74"/>
      <c r="F360" s="150"/>
      <c r="G360" s="100">
        <f>G314</f>
        <v>0</v>
      </c>
    </row>
    <row r="361" spans="2:9" ht="15" customHeight="1" x14ac:dyDescent="0.25">
      <c r="B361" s="101"/>
      <c r="C361" s="210" t="s">
        <v>41</v>
      </c>
      <c r="D361" s="93"/>
      <c r="E361" s="93"/>
      <c r="F361" s="93"/>
      <c r="G361" s="100">
        <f>G333</f>
        <v>0</v>
      </c>
    </row>
    <row r="362" spans="2:9" ht="15" customHeight="1" x14ac:dyDescent="0.25">
      <c r="B362" s="101"/>
      <c r="C362" s="195" t="s">
        <v>42</v>
      </c>
      <c r="D362" s="111"/>
      <c r="E362" s="111"/>
      <c r="F362" s="111"/>
      <c r="G362" s="110">
        <f>G354</f>
        <v>0</v>
      </c>
    </row>
    <row r="363" spans="2:9" ht="15" customHeight="1" x14ac:dyDescent="0.25">
      <c r="B363" s="196"/>
      <c r="C363" s="66" t="s">
        <v>205</v>
      </c>
      <c r="D363" s="79"/>
      <c r="E363" s="74"/>
      <c r="F363" s="150"/>
      <c r="G363" s="100">
        <f>ROUND(G359+G360+G361+G362,2)</f>
        <v>0</v>
      </c>
    </row>
    <row r="364" spans="2:9" ht="15" customHeight="1" x14ac:dyDescent="0.25">
      <c r="B364" s="197"/>
      <c r="C364" s="198"/>
      <c r="D364" s="490"/>
      <c r="E364" s="117"/>
      <c r="F364" s="199"/>
      <c r="G364" s="193"/>
    </row>
    <row r="365" spans="2:9" ht="15" customHeight="1" x14ac:dyDescent="0.25">
      <c r="B365" s="101"/>
      <c r="C365" s="200" t="s">
        <v>206</v>
      </c>
      <c r="D365" s="146"/>
      <c r="E365" s="146"/>
      <c r="F365" s="146"/>
      <c r="G365" s="201">
        <f>ROUND(G363*19,2)</f>
        <v>0</v>
      </c>
    </row>
    <row r="366" spans="2:9" s="94" customFormat="1" ht="15" customHeight="1" x14ac:dyDescent="0.25">
      <c r="B366" s="136"/>
      <c r="C366" s="202" t="s">
        <v>207</v>
      </c>
      <c r="D366" s="79"/>
      <c r="E366" s="79"/>
      <c r="F366" s="78"/>
      <c r="G366" s="79"/>
    </row>
    <row r="367" spans="2:9" s="94" customFormat="1" ht="15" customHeight="1" x14ac:dyDescent="0.25">
      <c r="B367" s="101"/>
      <c r="C367" s="202"/>
      <c r="D367" s="79"/>
      <c r="E367" s="79"/>
      <c r="F367" s="78"/>
      <c r="G367" s="79"/>
    </row>
    <row r="368" spans="2:9" ht="20.100000000000001" customHeight="1" x14ac:dyDescent="0.25">
      <c r="B368" s="203" t="s">
        <v>46</v>
      </c>
      <c r="C368" s="204" t="s">
        <v>47</v>
      </c>
      <c r="F368" s="56"/>
      <c r="G368" s="207"/>
    </row>
    <row r="369" spans="2:7" ht="15" customHeight="1" x14ac:dyDescent="0.25">
      <c r="B369" s="31"/>
      <c r="C369" s="49"/>
      <c r="F369" s="56"/>
      <c r="G369" s="207"/>
    </row>
    <row r="370" spans="2:7" ht="15" customHeight="1" x14ac:dyDescent="0.25">
      <c r="B370" s="57" t="s">
        <v>4</v>
      </c>
      <c r="C370" s="58" t="s">
        <v>72</v>
      </c>
      <c r="D370" s="60" t="s">
        <v>73</v>
      </c>
      <c r="E370" s="59" t="s">
        <v>74</v>
      </c>
      <c r="F370" s="57"/>
      <c r="G370" s="60" t="s">
        <v>75</v>
      </c>
    </row>
    <row r="371" spans="2:7" ht="15" customHeight="1" x14ac:dyDescent="0.25">
      <c r="B371" s="167"/>
      <c r="C371" s="209"/>
      <c r="F371" s="56"/>
      <c r="G371" s="207"/>
    </row>
    <row r="372" spans="2:7" s="56" customFormat="1" ht="360" x14ac:dyDescent="0.2">
      <c r="B372" s="154">
        <v>1</v>
      </c>
      <c r="C372" s="216" t="s">
        <v>208</v>
      </c>
      <c r="D372" s="171"/>
      <c r="E372" s="171"/>
      <c r="F372" s="171"/>
      <c r="G372" s="206"/>
    </row>
    <row r="373" spans="2:7" s="56" customFormat="1" ht="15" customHeight="1" x14ac:dyDescent="0.2">
      <c r="B373" s="173"/>
      <c r="C373" s="174" t="s">
        <v>209</v>
      </c>
      <c r="D373" s="207"/>
      <c r="E373" s="207"/>
      <c r="F373" s="208"/>
      <c r="G373" s="175"/>
    </row>
    <row r="374" spans="2:7" s="56" customFormat="1" ht="15" customHeight="1" x14ac:dyDescent="0.2">
      <c r="B374" s="173"/>
      <c r="C374" s="174" t="s">
        <v>82</v>
      </c>
      <c r="D374" s="207">
        <v>2439</v>
      </c>
      <c r="E374" s="175"/>
      <c r="F374" s="207"/>
      <c r="G374" s="206">
        <f>ROUND(D374*E374,2)</f>
        <v>0</v>
      </c>
    </row>
    <row r="375" spans="2:7" s="56" customFormat="1" ht="15" customHeight="1" x14ac:dyDescent="0.2">
      <c r="B375" s="173"/>
      <c r="C375" s="174" t="s">
        <v>210</v>
      </c>
      <c r="D375" s="207"/>
      <c r="E375" s="207"/>
      <c r="F375" s="208"/>
      <c r="G375" s="175"/>
    </row>
    <row r="376" spans="2:7" s="56" customFormat="1" ht="15" customHeight="1" x14ac:dyDescent="0.2">
      <c r="B376" s="173"/>
      <c r="C376" s="174" t="s">
        <v>82</v>
      </c>
      <c r="D376" s="207">
        <v>2016</v>
      </c>
      <c r="E376" s="175"/>
      <c r="F376" s="207"/>
      <c r="G376" s="206">
        <f>ROUND(D376*E376,2)</f>
        <v>0</v>
      </c>
    </row>
    <row r="377" spans="2:7" s="56" customFormat="1" ht="15" customHeight="1" x14ac:dyDescent="0.2">
      <c r="B377" s="173"/>
      <c r="C377" s="209"/>
      <c r="D377" s="207"/>
      <c r="E377" s="207"/>
      <c r="G377" s="207"/>
    </row>
    <row r="378" spans="2:7" s="56" customFormat="1" ht="105" x14ac:dyDescent="0.2">
      <c r="B378" s="154">
        <v>2</v>
      </c>
      <c r="C378" s="216" t="s">
        <v>392</v>
      </c>
      <c r="D378" s="171"/>
      <c r="E378" s="171"/>
      <c r="F378" s="171"/>
      <c r="G378" s="206"/>
    </row>
    <row r="379" spans="2:7" s="56" customFormat="1" ht="22.35" customHeight="1" x14ac:dyDescent="0.2">
      <c r="B379" s="173"/>
      <c r="C379" s="66" t="s">
        <v>211</v>
      </c>
      <c r="D379" s="207"/>
      <c r="E379" s="207"/>
      <c r="F379" s="207"/>
      <c r="G379" s="206"/>
    </row>
    <row r="380" spans="2:7" s="56" customFormat="1" ht="15" customHeight="1" x14ac:dyDescent="0.2">
      <c r="B380" s="173"/>
      <c r="C380" s="66" t="s">
        <v>82</v>
      </c>
      <c r="D380" s="207">
        <v>30</v>
      </c>
      <c r="E380" s="175"/>
      <c r="F380" s="208"/>
      <c r="G380" s="206">
        <f>ROUND(D380*E380,2)</f>
        <v>0</v>
      </c>
    </row>
    <row r="381" spans="2:7" s="56" customFormat="1" ht="15" customHeight="1" x14ac:dyDescent="0.2">
      <c r="B381" s="173"/>
      <c r="C381" s="97"/>
      <c r="D381" s="207"/>
      <c r="E381" s="207"/>
      <c r="G381" s="207"/>
    </row>
    <row r="382" spans="2:7" s="56" customFormat="1" ht="315" x14ac:dyDescent="0.2">
      <c r="B382" s="154">
        <v>3</v>
      </c>
      <c r="C382" s="216" t="s">
        <v>212</v>
      </c>
      <c r="D382" s="207"/>
      <c r="E382" s="171"/>
      <c r="F382" s="208"/>
      <c r="G382" s="206"/>
    </row>
    <row r="383" spans="2:7" ht="15" customHeight="1" x14ac:dyDescent="0.25">
      <c r="B383" s="114"/>
      <c r="C383" s="210" t="s">
        <v>213</v>
      </c>
      <c r="D383" s="171"/>
      <c r="E383" s="171"/>
      <c r="F383" s="208"/>
      <c r="G383" s="206"/>
    </row>
    <row r="384" spans="2:7" ht="15" customHeight="1" x14ac:dyDescent="0.25">
      <c r="B384" s="114"/>
      <c r="C384" s="102" t="s">
        <v>77</v>
      </c>
      <c r="D384" s="171">
        <v>20</v>
      </c>
      <c r="E384" s="206"/>
      <c r="F384" s="208"/>
      <c r="G384" s="206">
        <f>ROUND(D384*E384,2)</f>
        <v>0</v>
      </c>
    </row>
    <row r="385" spans="2:7" ht="15" customHeight="1" x14ac:dyDescent="0.25">
      <c r="B385" s="114"/>
      <c r="C385" s="210" t="s">
        <v>214</v>
      </c>
      <c r="D385" s="171"/>
      <c r="E385" s="171"/>
      <c r="F385" s="208"/>
      <c r="G385" s="206"/>
    </row>
    <row r="386" spans="2:7" ht="15" customHeight="1" x14ac:dyDescent="0.25">
      <c r="B386" s="114"/>
      <c r="C386" s="102" t="s">
        <v>77</v>
      </c>
      <c r="D386" s="171">
        <v>20</v>
      </c>
      <c r="E386" s="206"/>
      <c r="F386" s="208"/>
      <c r="G386" s="206">
        <f>ROUND(D386*E386,2)</f>
        <v>0</v>
      </c>
    </row>
    <row r="387" spans="2:7" ht="15" customHeight="1" x14ac:dyDescent="0.25">
      <c r="B387" s="114"/>
      <c r="C387" s="210" t="s">
        <v>215</v>
      </c>
      <c r="D387" s="171"/>
      <c r="E387" s="171"/>
      <c r="F387" s="208"/>
      <c r="G387" s="206"/>
    </row>
    <row r="388" spans="2:7" ht="15" customHeight="1" x14ac:dyDescent="0.25">
      <c r="B388" s="114"/>
      <c r="C388" s="102" t="s">
        <v>77</v>
      </c>
      <c r="D388" s="171">
        <v>38</v>
      </c>
      <c r="E388" s="206"/>
      <c r="F388" s="208"/>
      <c r="G388" s="206">
        <f>ROUND(D388*E388,2)</f>
        <v>0</v>
      </c>
    </row>
    <row r="389" spans="2:7" ht="15" customHeight="1" x14ac:dyDescent="0.25">
      <c r="B389" s="114"/>
      <c r="C389" s="210" t="s">
        <v>216</v>
      </c>
      <c r="D389" s="171"/>
      <c r="E389" s="171"/>
      <c r="F389" s="208"/>
      <c r="G389" s="206"/>
    </row>
    <row r="390" spans="2:7" ht="15" customHeight="1" x14ac:dyDescent="0.25">
      <c r="B390" s="114"/>
      <c r="C390" s="102" t="s">
        <v>77</v>
      </c>
      <c r="D390" s="171">
        <v>14</v>
      </c>
      <c r="E390" s="206"/>
      <c r="F390" s="208"/>
      <c r="G390" s="206">
        <f>ROUND(D390*E390,2)</f>
        <v>0</v>
      </c>
    </row>
    <row r="391" spans="2:7" ht="15" customHeight="1" x14ac:dyDescent="0.25">
      <c r="B391" s="211"/>
      <c r="C391" s="212" t="s">
        <v>217</v>
      </c>
      <c r="D391" s="171"/>
      <c r="E391" s="171"/>
      <c r="F391" s="247"/>
      <c r="G391" s="171"/>
    </row>
    <row r="392" spans="2:7" ht="15" customHeight="1" x14ac:dyDescent="0.25">
      <c r="B392" s="211"/>
      <c r="C392" s="212" t="s">
        <v>77</v>
      </c>
      <c r="D392" s="171">
        <v>3</v>
      </c>
      <c r="E392" s="206"/>
      <c r="F392" s="208"/>
      <c r="G392" s="206">
        <f>ROUND(D392*E392,2)</f>
        <v>0</v>
      </c>
    </row>
    <row r="393" spans="2:7" ht="15" customHeight="1" x14ac:dyDescent="0.25">
      <c r="B393" s="211"/>
      <c r="C393" s="102" t="s">
        <v>218</v>
      </c>
      <c r="D393" s="493"/>
      <c r="E393" s="493"/>
      <c r="F393" s="96"/>
      <c r="G393" s="96"/>
    </row>
    <row r="394" spans="2:7" ht="15" customHeight="1" x14ac:dyDescent="0.25">
      <c r="B394" s="211"/>
      <c r="C394" s="102" t="s">
        <v>77</v>
      </c>
      <c r="D394" s="74">
        <v>1</v>
      </c>
      <c r="E394" s="72"/>
      <c r="F394" s="73"/>
      <c r="G394" s="74">
        <f>ROUND(D394*E394,2)</f>
        <v>0</v>
      </c>
    </row>
    <row r="395" spans="2:7" ht="15" customHeight="1" x14ac:dyDescent="0.25">
      <c r="B395" s="114"/>
      <c r="C395" s="210" t="s">
        <v>219</v>
      </c>
      <c r="D395" s="171"/>
      <c r="E395" s="171"/>
      <c r="F395" s="208"/>
      <c r="G395" s="206"/>
    </row>
    <row r="396" spans="2:7" ht="15" customHeight="1" x14ac:dyDescent="0.25">
      <c r="B396" s="114"/>
      <c r="C396" s="102" t="s">
        <v>77</v>
      </c>
      <c r="D396" s="171">
        <v>2</v>
      </c>
      <c r="E396" s="206"/>
      <c r="F396" s="208"/>
      <c r="G396" s="206">
        <f>ROUND(D396*E396,2)</f>
        <v>0</v>
      </c>
    </row>
    <row r="397" spans="2:7" ht="15" customHeight="1" x14ac:dyDescent="0.25">
      <c r="B397" s="114"/>
      <c r="C397" s="210" t="s">
        <v>220</v>
      </c>
      <c r="D397" s="171"/>
      <c r="E397" s="171"/>
      <c r="F397" s="208"/>
      <c r="G397" s="206"/>
    </row>
    <row r="398" spans="2:7" ht="15" customHeight="1" x14ac:dyDescent="0.25">
      <c r="B398" s="114"/>
      <c r="C398" s="102" t="s">
        <v>77</v>
      </c>
      <c r="D398" s="171">
        <v>14</v>
      </c>
      <c r="E398" s="206"/>
      <c r="F398" s="208"/>
      <c r="G398" s="206">
        <f>ROUND(D398*E398,2)</f>
        <v>0</v>
      </c>
    </row>
    <row r="399" spans="2:7" ht="15" customHeight="1" x14ac:dyDescent="0.25">
      <c r="B399" s="114"/>
      <c r="C399" s="210" t="s">
        <v>221</v>
      </c>
      <c r="D399" s="171"/>
      <c r="E399" s="171"/>
      <c r="F399" s="208"/>
      <c r="G399" s="206"/>
    </row>
    <row r="400" spans="2:7" ht="15" customHeight="1" x14ac:dyDescent="0.25">
      <c r="B400" s="114"/>
      <c r="C400" s="102" t="s">
        <v>77</v>
      </c>
      <c r="D400" s="171">
        <v>2</v>
      </c>
      <c r="E400" s="206"/>
      <c r="F400" s="208"/>
      <c r="G400" s="206">
        <f>ROUND(D400*E400,2)</f>
        <v>0</v>
      </c>
    </row>
    <row r="401" spans="2:7" ht="15" customHeight="1" x14ac:dyDescent="0.25">
      <c r="B401" s="114"/>
      <c r="C401" s="210" t="s">
        <v>222</v>
      </c>
      <c r="D401" s="171"/>
      <c r="E401" s="171"/>
      <c r="F401" s="208"/>
      <c r="G401" s="206"/>
    </row>
    <row r="402" spans="2:7" ht="15" customHeight="1" x14ac:dyDescent="0.25">
      <c r="B402" s="114"/>
      <c r="C402" s="102" t="s">
        <v>77</v>
      </c>
      <c r="D402" s="171">
        <v>14</v>
      </c>
      <c r="E402" s="206"/>
      <c r="F402" s="208"/>
      <c r="G402" s="206">
        <f>ROUND(D402*E402,2)</f>
        <v>0</v>
      </c>
    </row>
    <row r="403" spans="2:7" ht="15" customHeight="1" x14ac:dyDescent="0.25">
      <c r="B403" s="114"/>
      <c r="C403" s="210" t="s">
        <v>223</v>
      </c>
      <c r="D403" s="171"/>
      <c r="E403" s="171"/>
      <c r="F403" s="208"/>
      <c r="G403" s="206"/>
    </row>
    <row r="404" spans="2:7" ht="15" customHeight="1" x14ac:dyDescent="0.25">
      <c r="B404" s="114"/>
      <c r="C404" s="102" t="s">
        <v>77</v>
      </c>
      <c r="D404" s="171">
        <v>23</v>
      </c>
      <c r="E404" s="206"/>
      <c r="F404" s="208"/>
      <c r="G404" s="206">
        <f>ROUND(D404*E404,2)</f>
        <v>0</v>
      </c>
    </row>
    <row r="405" spans="2:7" ht="15" customHeight="1" x14ac:dyDescent="0.25">
      <c r="B405" s="114"/>
      <c r="C405" s="210" t="s">
        <v>224</v>
      </c>
      <c r="D405" s="171"/>
      <c r="E405" s="171"/>
      <c r="F405" s="208"/>
      <c r="G405" s="206"/>
    </row>
    <row r="406" spans="2:7" ht="15" customHeight="1" x14ac:dyDescent="0.25">
      <c r="B406" s="114"/>
      <c r="C406" s="102" t="s">
        <v>77</v>
      </c>
      <c r="D406" s="171">
        <v>14</v>
      </c>
      <c r="E406" s="206"/>
      <c r="F406" s="208"/>
      <c r="G406" s="206">
        <f>ROUND(D406*E406,2)</f>
        <v>0</v>
      </c>
    </row>
    <row r="407" spans="2:7" ht="15" customHeight="1" x14ac:dyDescent="0.25">
      <c r="B407" s="114"/>
      <c r="C407" s="210" t="s">
        <v>225</v>
      </c>
      <c r="D407" s="171"/>
      <c r="E407" s="171"/>
      <c r="F407" s="208"/>
      <c r="G407" s="206"/>
    </row>
    <row r="408" spans="2:7" ht="15" customHeight="1" x14ac:dyDescent="0.25">
      <c r="B408" s="114"/>
      <c r="C408" s="102" t="s">
        <v>77</v>
      </c>
      <c r="D408" s="171">
        <v>7</v>
      </c>
      <c r="E408" s="206"/>
      <c r="F408" s="208"/>
      <c r="G408" s="206">
        <f>ROUND(D408*E408,2)</f>
        <v>0</v>
      </c>
    </row>
    <row r="409" spans="2:7" ht="15" customHeight="1" x14ac:dyDescent="0.25">
      <c r="B409" s="114"/>
      <c r="C409" s="210" t="s">
        <v>226</v>
      </c>
      <c r="D409" s="171"/>
      <c r="E409" s="171"/>
      <c r="F409" s="208"/>
      <c r="G409" s="206"/>
    </row>
    <row r="410" spans="2:7" ht="15" customHeight="1" x14ac:dyDescent="0.25">
      <c r="B410" s="114"/>
      <c r="C410" s="102" t="s">
        <v>77</v>
      </c>
      <c r="D410" s="171">
        <v>19</v>
      </c>
      <c r="E410" s="206"/>
      <c r="F410" s="208"/>
      <c r="G410" s="206">
        <f>ROUND(D410*E410,2)</f>
        <v>0</v>
      </c>
    </row>
    <row r="411" spans="2:7" ht="15" customHeight="1" x14ac:dyDescent="0.25">
      <c r="B411" s="114"/>
      <c r="C411" s="210" t="s">
        <v>227</v>
      </c>
      <c r="D411" s="171"/>
      <c r="E411" s="171"/>
      <c r="F411" s="208"/>
      <c r="G411" s="206"/>
    </row>
    <row r="412" spans="2:7" ht="15" customHeight="1" x14ac:dyDescent="0.25">
      <c r="B412" s="114"/>
      <c r="C412" s="102" t="s">
        <v>77</v>
      </c>
      <c r="D412" s="171">
        <v>3</v>
      </c>
      <c r="E412" s="206"/>
      <c r="F412" s="208"/>
      <c r="G412" s="206">
        <f>ROUND(D412*E412,2)</f>
        <v>0</v>
      </c>
    </row>
    <row r="413" spans="2:7" s="215" customFormat="1" ht="15" customHeight="1" x14ac:dyDescent="0.25">
      <c r="B413" s="114"/>
      <c r="C413" s="210" t="s">
        <v>228</v>
      </c>
      <c r="D413" s="171"/>
      <c r="E413" s="171"/>
      <c r="F413" s="208"/>
      <c r="G413" s="206"/>
    </row>
    <row r="414" spans="2:7" ht="15" customHeight="1" x14ac:dyDescent="0.25">
      <c r="B414" s="114"/>
      <c r="C414" s="102" t="s">
        <v>77</v>
      </c>
      <c r="D414" s="171">
        <v>14</v>
      </c>
      <c r="E414" s="206"/>
      <c r="F414" s="208"/>
      <c r="G414" s="206">
        <f>ROUND(D414*E414,2)</f>
        <v>0</v>
      </c>
    </row>
    <row r="415" spans="2:7" s="215" customFormat="1" ht="15" customHeight="1" x14ac:dyDescent="0.25">
      <c r="B415" s="114"/>
      <c r="C415" s="102" t="s">
        <v>229</v>
      </c>
      <c r="D415" s="171"/>
      <c r="E415" s="171"/>
      <c r="F415" s="208"/>
      <c r="G415" s="206"/>
    </row>
    <row r="416" spans="2:7" ht="15" customHeight="1" x14ac:dyDescent="0.25">
      <c r="B416" s="114"/>
      <c r="C416" s="102" t="s">
        <v>77</v>
      </c>
      <c r="D416" s="171">
        <v>3</v>
      </c>
      <c r="E416" s="206"/>
      <c r="F416" s="208"/>
      <c r="G416" s="206">
        <f>ROUND(D416*E416,2)</f>
        <v>0</v>
      </c>
    </row>
    <row r="417" spans="2:7" ht="15" customHeight="1" x14ac:dyDescent="0.25">
      <c r="B417" s="211"/>
      <c r="C417" s="212" t="s">
        <v>230</v>
      </c>
      <c r="D417" s="171"/>
      <c r="E417" s="171"/>
      <c r="F417" s="247"/>
      <c r="G417" s="171"/>
    </row>
    <row r="418" spans="2:7" ht="15" customHeight="1" x14ac:dyDescent="0.25">
      <c r="B418" s="211"/>
      <c r="C418" s="212" t="s">
        <v>77</v>
      </c>
      <c r="D418" s="171">
        <v>16</v>
      </c>
      <c r="E418" s="206"/>
      <c r="F418" s="208"/>
      <c r="G418" s="206">
        <f>ROUND(D418*E418,2)</f>
        <v>0</v>
      </c>
    </row>
    <row r="419" spans="2:7" ht="15" customHeight="1" x14ac:dyDescent="0.25">
      <c r="B419" s="211"/>
      <c r="C419" s="212" t="s">
        <v>231</v>
      </c>
      <c r="D419" s="171"/>
      <c r="E419" s="171"/>
      <c r="F419" s="208"/>
      <c r="G419" s="206"/>
    </row>
    <row r="420" spans="2:7" ht="15" customHeight="1" x14ac:dyDescent="0.25">
      <c r="B420" s="211"/>
      <c r="C420" s="212" t="s">
        <v>77</v>
      </c>
      <c r="D420" s="171">
        <v>3</v>
      </c>
      <c r="E420" s="206"/>
      <c r="F420" s="208"/>
      <c r="G420" s="206">
        <f>ROUND(D420*E420,2)</f>
        <v>0</v>
      </c>
    </row>
    <row r="421" spans="2:7" ht="15" customHeight="1" x14ac:dyDescent="0.25">
      <c r="B421" s="114"/>
      <c r="C421" s="210" t="s">
        <v>232</v>
      </c>
      <c r="D421" s="171"/>
      <c r="E421" s="171"/>
      <c r="F421" s="208"/>
      <c r="G421" s="206"/>
    </row>
    <row r="422" spans="2:7" ht="15" customHeight="1" x14ac:dyDescent="0.25">
      <c r="B422" s="114"/>
      <c r="C422" s="102" t="s">
        <v>77</v>
      </c>
      <c r="D422" s="171">
        <v>7</v>
      </c>
      <c r="E422" s="206"/>
      <c r="F422" s="208"/>
      <c r="G422" s="206">
        <f>ROUND(D422*E422,2)</f>
        <v>0</v>
      </c>
    </row>
    <row r="423" spans="2:7" ht="15" customHeight="1" x14ac:dyDescent="0.25">
      <c r="B423" s="114"/>
      <c r="C423" s="210" t="s">
        <v>233</v>
      </c>
      <c r="D423" s="171"/>
      <c r="E423" s="171"/>
      <c r="F423" s="208"/>
      <c r="G423" s="206"/>
    </row>
    <row r="424" spans="2:7" ht="15" customHeight="1" x14ac:dyDescent="0.25">
      <c r="B424" s="114"/>
      <c r="C424" s="102" t="s">
        <v>77</v>
      </c>
      <c r="D424" s="171">
        <v>82</v>
      </c>
      <c r="E424" s="206"/>
      <c r="F424" s="208"/>
      <c r="G424" s="206">
        <f>ROUND(D424*E424,2)</f>
        <v>0</v>
      </c>
    </row>
    <row r="425" spans="2:7" ht="15" customHeight="1" x14ac:dyDescent="0.25">
      <c r="B425" s="114"/>
      <c r="C425" s="275"/>
      <c r="F425" s="56"/>
      <c r="G425" s="207"/>
    </row>
    <row r="426" spans="2:7" ht="15" customHeight="1" x14ac:dyDescent="0.25">
      <c r="B426" s="114"/>
      <c r="C426" s="275"/>
      <c r="F426" s="56"/>
      <c r="G426" s="207"/>
    </row>
    <row r="427" spans="2:7" ht="15" customHeight="1" x14ac:dyDescent="0.25">
      <c r="B427" s="57" t="s">
        <v>4</v>
      </c>
      <c r="C427" s="58" t="s">
        <v>72</v>
      </c>
      <c r="D427" s="60" t="s">
        <v>73</v>
      </c>
      <c r="E427" s="59" t="s">
        <v>74</v>
      </c>
      <c r="F427" s="57"/>
      <c r="G427" s="60" t="s">
        <v>75</v>
      </c>
    </row>
    <row r="428" spans="2:7" ht="15" customHeight="1" x14ac:dyDescent="0.25">
      <c r="B428" s="211"/>
      <c r="C428" s="275"/>
      <c r="F428" s="208"/>
      <c r="G428" s="206"/>
    </row>
    <row r="429" spans="2:7" ht="80.099999999999994" customHeight="1" x14ac:dyDescent="0.25">
      <c r="B429" s="154">
        <v>4</v>
      </c>
      <c r="C429" s="216" t="s">
        <v>234</v>
      </c>
      <c r="D429" s="171"/>
      <c r="E429" s="171"/>
      <c r="F429" s="208"/>
      <c r="G429" s="206"/>
    </row>
    <row r="430" spans="2:7" ht="15" customHeight="1" x14ac:dyDescent="0.25">
      <c r="B430" s="114"/>
      <c r="C430" s="147"/>
      <c r="D430" s="171"/>
      <c r="E430" s="171"/>
      <c r="F430" s="171"/>
      <c r="G430" s="206"/>
    </row>
    <row r="431" spans="2:7" ht="180.75" customHeight="1" x14ac:dyDescent="0.25">
      <c r="B431" s="114"/>
      <c r="C431" s="216" t="s">
        <v>235</v>
      </c>
      <c r="D431" s="171"/>
      <c r="E431" s="171"/>
      <c r="F431" s="208"/>
      <c r="G431" s="206"/>
    </row>
    <row r="432" spans="2:7" ht="15" customHeight="1" x14ac:dyDescent="0.25">
      <c r="B432" s="114"/>
      <c r="C432" s="102" t="s">
        <v>77</v>
      </c>
      <c r="D432" s="171">
        <v>2</v>
      </c>
      <c r="E432" s="206"/>
      <c r="F432" s="208"/>
      <c r="G432" s="206">
        <f>ROUND(D432*E432,2)</f>
        <v>0</v>
      </c>
    </row>
    <row r="433" spans="2:7" ht="15" customHeight="1" x14ac:dyDescent="0.25">
      <c r="B433" s="114"/>
      <c r="C433" s="102"/>
      <c r="D433" s="171"/>
      <c r="E433" s="171"/>
      <c r="F433" s="208"/>
      <c r="G433" s="206"/>
    </row>
    <row r="434" spans="2:7" ht="171.75" customHeight="1" x14ac:dyDescent="0.25">
      <c r="B434" s="114"/>
      <c r="C434" s="216" t="s">
        <v>236</v>
      </c>
      <c r="D434" s="171"/>
      <c r="E434" s="171"/>
      <c r="F434" s="171"/>
      <c r="G434" s="206"/>
    </row>
    <row r="435" spans="2:7" ht="15" customHeight="1" x14ac:dyDescent="0.25">
      <c r="B435" s="114"/>
      <c r="C435" s="102" t="s">
        <v>77</v>
      </c>
      <c r="D435" s="171">
        <v>2</v>
      </c>
      <c r="E435" s="206"/>
      <c r="F435" s="171"/>
      <c r="G435" s="206">
        <f>ROUND(D435*E435,2)</f>
        <v>0</v>
      </c>
    </row>
    <row r="436" spans="2:7" ht="15" customHeight="1" x14ac:dyDescent="0.25">
      <c r="B436" s="114"/>
      <c r="C436" s="102"/>
      <c r="D436" s="171"/>
      <c r="E436" s="171"/>
      <c r="F436" s="171"/>
      <c r="G436" s="206"/>
    </row>
    <row r="437" spans="2:7" ht="180" customHeight="1" x14ac:dyDescent="0.25">
      <c r="B437" s="114"/>
      <c r="C437" s="216" t="s">
        <v>237</v>
      </c>
      <c r="D437" s="171"/>
      <c r="E437" s="171"/>
      <c r="F437" s="171"/>
      <c r="G437" s="206"/>
    </row>
    <row r="438" spans="2:7" ht="15" customHeight="1" x14ac:dyDescent="0.25">
      <c r="B438" s="114"/>
      <c r="C438" s="102" t="s">
        <v>77</v>
      </c>
      <c r="D438" s="171">
        <v>16</v>
      </c>
      <c r="E438" s="206"/>
      <c r="F438" s="171"/>
      <c r="G438" s="206">
        <f>ROUND(D438*E438,2)</f>
        <v>0</v>
      </c>
    </row>
    <row r="439" spans="2:7" ht="15" customHeight="1" x14ac:dyDescent="0.25">
      <c r="B439" s="114"/>
      <c r="C439" s="102"/>
      <c r="D439" s="171"/>
      <c r="E439" s="171"/>
      <c r="F439" s="171"/>
      <c r="G439" s="206"/>
    </row>
    <row r="440" spans="2:7" ht="165" x14ac:dyDescent="0.25">
      <c r="B440" s="114"/>
      <c r="C440" s="216" t="s">
        <v>238</v>
      </c>
      <c r="D440" s="171"/>
      <c r="E440" s="171"/>
      <c r="F440" s="171"/>
      <c r="G440" s="206"/>
    </row>
    <row r="441" spans="2:7" ht="15" customHeight="1" x14ac:dyDescent="0.25">
      <c r="B441" s="114"/>
      <c r="C441" s="102" t="s">
        <v>77</v>
      </c>
      <c r="D441" s="171">
        <v>14</v>
      </c>
      <c r="E441" s="206"/>
      <c r="F441" s="171"/>
      <c r="G441" s="206">
        <f>ROUND(D441*E441,2)</f>
        <v>0</v>
      </c>
    </row>
    <row r="442" spans="2:7" ht="15" customHeight="1" x14ac:dyDescent="0.25">
      <c r="B442" s="114"/>
      <c r="C442" s="102"/>
      <c r="D442" s="171"/>
      <c r="E442" s="171"/>
      <c r="F442" s="171"/>
      <c r="G442" s="206"/>
    </row>
    <row r="443" spans="2:7" s="217" customFormat="1" ht="165" x14ac:dyDescent="0.25">
      <c r="B443" s="114"/>
      <c r="C443" s="216" t="s">
        <v>239</v>
      </c>
      <c r="D443" s="171"/>
      <c r="E443" s="171"/>
      <c r="F443" s="171"/>
      <c r="G443" s="206"/>
    </row>
    <row r="444" spans="2:7" ht="15" customHeight="1" x14ac:dyDescent="0.25">
      <c r="B444" s="114"/>
      <c r="C444" s="102" t="s">
        <v>77</v>
      </c>
      <c r="D444" s="171">
        <v>14</v>
      </c>
      <c r="E444" s="206"/>
      <c r="F444" s="171"/>
      <c r="G444" s="206">
        <f>ROUND(D444*E444,2)</f>
        <v>0</v>
      </c>
    </row>
    <row r="445" spans="2:7" ht="15" customHeight="1" x14ac:dyDescent="0.25">
      <c r="B445" s="114"/>
      <c r="C445" s="102"/>
      <c r="D445" s="171"/>
      <c r="E445" s="171"/>
      <c r="F445" s="208"/>
      <c r="G445" s="206"/>
    </row>
    <row r="446" spans="2:7" ht="65.099999999999994" customHeight="1" x14ac:dyDescent="0.25">
      <c r="B446" s="173"/>
      <c r="C446" s="218" t="s">
        <v>240</v>
      </c>
      <c r="D446" s="171"/>
      <c r="E446" s="171"/>
      <c r="F446" s="208"/>
      <c r="G446" s="206"/>
    </row>
    <row r="447" spans="2:7" ht="15" customHeight="1" x14ac:dyDescent="0.25">
      <c r="B447" s="173"/>
      <c r="C447" s="102" t="s">
        <v>77</v>
      </c>
      <c r="D447" s="171">
        <v>5</v>
      </c>
      <c r="E447" s="206"/>
      <c r="F447" s="208"/>
      <c r="G447" s="206">
        <f>ROUND(D447*E447,2)</f>
        <v>0</v>
      </c>
    </row>
    <row r="448" spans="2:7" ht="15" customHeight="1" x14ac:dyDescent="0.25">
      <c r="B448" s="114"/>
      <c r="C448" s="102"/>
      <c r="D448" s="171"/>
      <c r="E448" s="171"/>
      <c r="F448" s="208"/>
      <c r="G448" s="206"/>
    </row>
    <row r="449" spans="2:7" ht="80.099999999999994" customHeight="1" x14ac:dyDescent="0.25">
      <c r="B449" s="114"/>
      <c r="C449" s="130" t="s">
        <v>241</v>
      </c>
      <c r="D449" s="171"/>
      <c r="E449" s="171"/>
      <c r="F449" s="208"/>
      <c r="G449" s="206"/>
    </row>
    <row r="450" spans="2:7" ht="15" customHeight="1" x14ac:dyDescent="0.25">
      <c r="B450" s="114"/>
      <c r="C450" s="102" t="s">
        <v>77</v>
      </c>
      <c r="D450" s="171">
        <v>14</v>
      </c>
      <c r="E450" s="206"/>
      <c r="F450" s="208"/>
      <c r="G450" s="206">
        <f>ROUND(D450*E450,2)</f>
        <v>0</v>
      </c>
    </row>
    <row r="451" spans="2:7" ht="15" customHeight="1" x14ac:dyDescent="0.25">
      <c r="B451" s="114"/>
      <c r="C451" s="102"/>
      <c r="D451" s="171"/>
      <c r="E451" s="171"/>
      <c r="F451" s="208"/>
      <c r="G451" s="206"/>
    </row>
    <row r="452" spans="2:7" ht="30" x14ac:dyDescent="0.25">
      <c r="B452" s="114"/>
      <c r="C452" s="130" t="s">
        <v>242</v>
      </c>
      <c r="D452" s="171"/>
      <c r="E452" s="171"/>
      <c r="F452" s="208"/>
      <c r="G452" s="206"/>
    </row>
    <row r="453" spans="2:7" ht="15" customHeight="1" x14ac:dyDescent="0.25">
      <c r="B453" s="114"/>
      <c r="C453" s="102" t="s">
        <v>77</v>
      </c>
      <c r="D453" s="171">
        <v>3</v>
      </c>
      <c r="E453" s="206"/>
      <c r="F453" s="208"/>
      <c r="G453" s="206">
        <f>ROUND(D453*E453,2)</f>
        <v>0</v>
      </c>
    </row>
    <row r="454" spans="2:7" ht="15" customHeight="1" x14ac:dyDescent="0.25">
      <c r="B454" s="114"/>
      <c r="C454" s="219"/>
      <c r="F454" s="56"/>
      <c r="G454" s="207"/>
    </row>
    <row r="455" spans="2:7" ht="65.099999999999994" customHeight="1" x14ac:dyDescent="0.25">
      <c r="B455" s="211"/>
      <c r="C455" s="251" t="s">
        <v>243</v>
      </c>
      <c r="F455" s="56"/>
      <c r="G455" s="207"/>
    </row>
    <row r="456" spans="2:7" ht="15" customHeight="1" x14ac:dyDescent="0.25">
      <c r="B456" s="211"/>
      <c r="C456" s="174" t="s">
        <v>77</v>
      </c>
      <c r="D456" s="171">
        <v>18</v>
      </c>
      <c r="E456" s="206"/>
      <c r="F456" s="208"/>
      <c r="G456" s="206">
        <f>ROUND(D456*E456,2)</f>
        <v>0</v>
      </c>
    </row>
    <row r="457" spans="2:7" ht="15" customHeight="1" x14ac:dyDescent="0.25">
      <c r="B457" s="211"/>
      <c r="C457" s="174"/>
      <c r="D457" s="171"/>
      <c r="E457" s="171"/>
      <c r="F457" s="208"/>
      <c r="G457" s="206"/>
    </row>
    <row r="458" spans="2:7" ht="65.099999999999994" customHeight="1" x14ac:dyDescent="0.25">
      <c r="B458" s="211"/>
      <c r="C458" s="216" t="s">
        <v>244</v>
      </c>
      <c r="F458" s="56"/>
      <c r="G458" s="207"/>
    </row>
    <row r="459" spans="2:7" ht="15" customHeight="1" x14ac:dyDescent="0.25">
      <c r="B459" s="211"/>
      <c r="C459" s="174" t="s">
        <v>77</v>
      </c>
      <c r="D459" s="171">
        <v>5</v>
      </c>
      <c r="E459" s="206"/>
      <c r="F459" s="208"/>
      <c r="G459" s="206">
        <f>ROUND(D459*E459,2)</f>
        <v>0</v>
      </c>
    </row>
    <row r="460" spans="2:7" ht="15" customHeight="1" x14ac:dyDescent="0.25">
      <c r="B460" s="211"/>
      <c r="C460" s="174"/>
      <c r="D460" s="171"/>
      <c r="E460" s="171"/>
      <c r="F460" s="208"/>
      <c r="G460" s="206"/>
    </row>
    <row r="461" spans="2:7" ht="15" customHeight="1" x14ac:dyDescent="0.25">
      <c r="B461" s="57" t="s">
        <v>4</v>
      </c>
      <c r="C461" s="58" t="s">
        <v>72</v>
      </c>
      <c r="D461" s="60" t="s">
        <v>73</v>
      </c>
      <c r="E461" s="59" t="s">
        <v>74</v>
      </c>
      <c r="F461" s="57"/>
      <c r="G461" s="60" t="s">
        <v>75</v>
      </c>
    </row>
    <row r="462" spans="2:7" ht="15" customHeight="1" x14ac:dyDescent="0.25">
      <c r="B462" s="114"/>
      <c r="C462" s="209"/>
      <c r="F462" s="56"/>
      <c r="G462" s="207"/>
    </row>
    <row r="463" spans="2:7" ht="80.099999999999994" customHeight="1" x14ac:dyDescent="0.25">
      <c r="B463" s="154">
        <v>5</v>
      </c>
      <c r="C463" s="310" t="s">
        <v>245</v>
      </c>
      <c r="D463" s="171"/>
      <c r="E463" s="171"/>
      <c r="F463" s="208"/>
      <c r="G463" s="206"/>
    </row>
    <row r="464" spans="2:7" ht="15" customHeight="1" x14ac:dyDescent="0.25">
      <c r="B464" s="114"/>
      <c r="C464" s="395" t="s">
        <v>246</v>
      </c>
      <c r="D464" s="171"/>
      <c r="E464" s="171"/>
      <c r="F464" s="171"/>
      <c r="G464" s="206"/>
    </row>
    <row r="465" spans="2:7" ht="15" customHeight="1" x14ac:dyDescent="0.25">
      <c r="B465" s="114"/>
      <c r="C465" s="174" t="s">
        <v>77</v>
      </c>
      <c r="D465" s="171">
        <v>2</v>
      </c>
      <c r="E465" s="206"/>
      <c r="F465" s="171"/>
      <c r="G465" s="206">
        <f>ROUND(D465*E465,2)</f>
        <v>0</v>
      </c>
    </row>
    <row r="466" spans="2:7" ht="15" customHeight="1" x14ac:dyDescent="0.25">
      <c r="B466" s="114"/>
      <c r="C466" s="395" t="s">
        <v>247</v>
      </c>
      <c r="D466" s="171"/>
      <c r="E466" s="171"/>
      <c r="F466" s="171"/>
      <c r="G466" s="206"/>
    </row>
    <row r="467" spans="2:7" ht="15" customHeight="1" x14ac:dyDescent="0.25">
      <c r="B467" s="114"/>
      <c r="C467" s="174" t="s">
        <v>77</v>
      </c>
      <c r="D467" s="171">
        <v>2</v>
      </c>
      <c r="E467" s="206"/>
      <c r="F467" s="171"/>
      <c r="G467" s="206">
        <f>ROUND(D467*E467,2)</f>
        <v>0</v>
      </c>
    </row>
    <row r="468" spans="2:7" ht="15" customHeight="1" x14ac:dyDescent="0.25">
      <c r="B468" s="114"/>
      <c r="C468" s="395" t="s">
        <v>248</v>
      </c>
      <c r="D468" s="171"/>
      <c r="E468" s="171"/>
      <c r="F468" s="208"/>
      <c r="G468" s="206"/>
    </row>
    <row r="469" spans="2:7" ht="15" customHeight="1" x14ac:dyDescent="0.25">
      <c r="B469" s="114"/>
      <c r="C469" s="174" t="s">
        <v>77</v>
      </c>
      <c r="D469" s="171">
        <v>6</v>
      </c>
      <c r="E469" s="206"/>
      <c r="F469" s="208"/>
      <c r="G469" s="206">
        <f>ROUND(D469*E469,2)</f>
        <v>0</v>
      </c>
    </row>
    <row r="470" spans="2:7" ht="15" customHeight="1" x14ac:dyDescent="0.25">
      <c r="B470" s="114"/>
      <c r="C470" s="275"/>
      <c r="F470" s="56"/>
      <c r="G470" s="207"/>
    </row>
    <row r="471" spans="2:7" ht="80.099999999999994" customHeight="1" x14ac:dyDescent="0.25">
      <c r="B471" s="154">
        <v>6</v>
      </c>
      <c r="C471" s="99" t="s">
        <v>249</v>
      </c>
      <c r="F471" s="207"/>
      <c r="G471" s="206"/>
    </row>
    <row r="472" spans="2:7" ht="15" customHeight="1" x14ac:dyDescent="0.25">
      <c r="B472" s="114"/>
      <c r="C472" s="174" t="s">
        <v>250</v>
      </c>
      <c r="F472" s="207"/>
      <c r="G472" s="206"/>
    </row>
    <row r="473" spans="2:7" ht="15" customHeight="1" x14ac:dyDescent="0.25">
      <c r="B473" s="114"/>
      <c r="C473" s="174" t="s">
        <v>251</v>
      </c>
      <c r="D473" s="207">
        <v>5</v>
      </c>
      <c r="E473" s="175"/>
      <c r="F473" s="207"/>
      <c r="G473" s="206">
        <f>ROUND(D473*E473,2)</f>
        <v>0</v>
      </c>
    </row>
    <row r="474" spans="2:7" ht="15" customHeight="1" x14ac:dyDescent="0.25">
      <c r="B474" s="114"/>
      <c r="C474" s="174" t="s">
        <v>252</v>
      </c>
      <c r="F474" s="207"/>
      <c r="G474" s="206"/>
    </row>
    <row r="475" spans="2:7" ht="15" customHeight="1" x14ac:dyDescent="0.25">
      <c r="B475" s="114"/>
      <c r="C475" s="174" t="s">
        <v>77</v>
      </c>
      <c r="D475" s="207">
        <v>2</v>
      </c>
      <c r="E475" s="175"/>
      <c r="F475" s="207"/>
      <c r="G475" s="206">
        <f>ROUND(D475*E475,2)</f>
        <v>0</v>
      </c>
    </row>
    <row r="476" spans="2:7" ht="15" customHeight="1" x14ac:dyDescent="0.25">
      <c r="B476" s="114"/>
      <c r="C476" s="174" t="s">
        <v>253</v>
      </c>
      <c r="F476" s="207"/>
      <c r="G476" s="206"/>
    </row>
    <row r="477" spans="2:7" ht="15" customHeight="1" x14ac:dyDescent="0.25">
      <c r="B477" s="114"/>
      <c r="C477" s="174" t="s">
        <v>77</v>
      </c>
      <c r="D477" s="207">
        <v>2</v>
      </c>
      <c r="E477" s="175"/>
      <c r="F477" s="207"/>
      <c r="G477" s="206">
        <f>ROUND(D477*E477,2)</f>
        <v>0</v>
      </c>
    </row>
    <row r="478" spans="2:7" ht="15" customHeight="1" x14ac:dyDescent="0.25">
      <c r="B478" s="114"/>
      <c r="C478" s="174"/>
      <c r="F478" s="207"/>
      <c r="G478" s="206"/>
    </row>
    <row r="479" spans="2:7" ht="80.099999999999994" customHeight="1" x14ac:dyDescent="0.25">
      <c r="B479" s="154">
        <v>7</v>
      </c>
      <c r="C479" s="99" t="s">
        <v>254</v>
      </c>
      <c r="F479" s="207"/>
      <c r="G479" s="206"/>
    </row>
    <row r="480" spans="2:7" ht="15" customHeight="1" x14ac:dyDescent="0.25">
      <c r="B480" s="114"/>
      <c r="C480" s="66" t="s">
        <v>250</v>
      </c>
      <c r="F480" s="207"/>
      <c r="G480" s="206"/>
    </row>
    <row r="481" spans="2:7" ht="15" customHeight="1" x14ac:dyDescent="0.25">
      <c r="B481" s="114"/>
      <c r="C481" s="66" t="s">
        <v>251</v>
      </c>
      <c r="D481" s="207">
        <v>8</v>
      </c>
      <c r="E481" s="175"/>
      <c r="F481" s="207"/>
      <c r="G481" s="206">
        <f>ROUND(D481*E481,2)</f>
        <v>0</v>
      </c>
    </row>
    <row r="482" spans="2:7" ht="15" customHeight="1" x14ac:dyDescent="0.25">
      <c r="B482" s="114"/>
      <c r="C482" s="66" t="s">
        <v>252</v>
      </c>
      <c r="F482" s="207"/>
      <c r="G482" s="206"/>
    </row>
    <row r="483" spans="2:7" ht="15" customHeight="1" x14ac:dyDescent="0.25">
      <c r="B483" s="114"/>
      <c r="C483" s="66" t="s">
        <v>77</v>
      </c>
      <c r="D483" s="207">
        <v>3</v>
      </c>
      <c r="E483" s="175"/>
      <c r="F483" s="207"/>
      <c r="G483" s="206">
        <f>ROUND(D483*E483,2)</f>
        <v>0</v>
      </c>
    </row>
    <row r="484" spans="2:7" ht="15" customHeight="1" x14ac:dyDescent="0.25">
      <c r="B484" s="114"/>
      <c r="C484" s="66" t="s">
        <v>253</v>
      </c>
      <c r="F484" s="207"/>
      <c r="G484" s="206"/>
    </row>
    <row r="485" spans="2:7" ht="15" customHeight="1" x14ac:dyDescent="0.25">
      <c r="B485" s="114"/>
      <c r="C485" s="174" t="s">
        <v>77</v>
      </c>
      <c r="D485" s="207">
        <v>2</v>
      </c>
      <c r="E485" s="175"/>
      <c r="F485" s="207"/>
      <c r="G485" s="206">
        <f>ROUND(D485*E485,2)</f>
        <v>0</v>
      </c>
    </row>
    <row r="486" spans="2:7" ht="15" customHeight="1" x14ac:dyDescent="0.25">
      <c r="B486" s="114"/>
      <c r="C486" s="174"/>
      <c r="F486" s="207"/>
      <c r="G486" s="206"/>
    </row>
    <row r="487" spans="2:7" ht="80.099999999999994" customHeight="1" x14ac:dyDescent="0.25">
      <c r="B487" s="154">
        <v>8</v>
      </c>
      <c r="C487" s="99" t="s">
        <v>255</v>
      </c>
      <c r="F487" s="207"/>
      <c r="G487" s="206"/>
    </row>
    <row r="488" spans="2:7" s="114" customFormat="1" ht="15" customHeight="1" x14ac:dyDescent="0.2">
      <c r="C488" s="66" t="s">
        <v>250</v>
      </c>
      <c r="D488" s="223"/>
      <c r="E488" s="223"/>
      <c r="F488" s="223"/>
      <c r="G488" s="224"/>
    </row>
    <row r="489" spans="2:7" ht="15" customHeight="1" x14ac:dyDescent="0.25">
      <c r="B489" s="114"/>
      <c r="C489" s="66" t="s">
        <v>251</v>
      </c>
      <c r="D489" s="207">
        <v>9</v>
      </c>
      <c r="E489" s="175"/>
      <c r="F489" s="207"/>
      <c r="G489" s="206">
        <f>ROUND(D489*E489,2)</f>
        <v>0</v>
      </c>
    </row>
    <row r="490" spans="2:7" ht="15" customHeight="1" x14ac:dyDescent="0.25">
      <c r="B490" s="114"/>
      <c r="C490" s="66" t="s">
        <v>252</v>
      </c>
      <c r="F490" s="207"/>
      <c r="G490" s="206"/>
    </row>
    <row r="491" spans="2:7" ht="15" customHeight="1" x14ac:dyDescent="0.25">
      <c r="B491" s="114"/>
      <c r="C491" s="66" t="s">
        <v>77</v>
      </c>
      <c r="D491" s="207">
        <v>3</v>
      </c>
      <c r="E491" s="175"/>
      <c r="F491" s="207"/>
      <c r="G491" s="206">
        <f>ROUND(D491*E491,2)</f>
        <v>0</v>
      </c>
    </row>
    <row r="492" spans="2:7" ht="15" customHeight="1" x14ac:dyDescent="0.25">
      <c r="B492" s="114"/>
      <c r="C492" s="66" t="s">
        <v>253</v>
      </c>
      <c r="F492" s="207"/>
      <c r="G492" s="206"/>
    </row>
    <row r="493" spans="2:7" ht="15" customHeight="1" x14ac:dyDescent="0.25">
      <c r="B493" s="114"/>
      <c r="C493" s="66" t="s">
        <v>77</v>
      </c>
      <c r="D493" s="207">
        <v>2</v>
      </c>
      <c r="E493" s="175"/>
      <c r="F493" s="207"/>
      <c r="G493" s="206">
        <f>ROUND(D493*E493,2)</f>
        <v>0</v>
      </c>
    </row>
    <row r="494" spans="2:7" ht="15" customHeight="1" x14ac:dyDescent="0.25">
      <c r="B494" s="114"/>
      <c r="C494" s="174"/>
      <c r="F494" s="207"/>
      <c r="G494" s="206"/>
    </row>
    <row r="495" spans="2:7" ht="80.099999999999994" customHeight="1" x14ac:dyDescent="0.25">
      <c r="B495" s="154">
        <v>9</v>
      </c>
      <c r="C495" s="99" t="s">
        <v>256</v>
      </c>
      <c r="F495" s="207"/>
      <c r="G495" s="206"/>
    </row>
    <row r="496" spans="2:7" ht="15" customHeight="1" x14ac:dyDescent="0.25">
      <c r="B496" s="114"/>
      <c r="C496" s="66" t="s">
        <v>250</v>
      </c>
      <c r="F496" s="207"/>
      <c r="G496" s="206"/>
    </row>
    <row r="497" spans="2:7" ht="15" customHeight="1" x14ac:dyDescent="0.25">
      <c r="B497" s="114"/>
      <c r="C497" s="66" t="s">
        <v>251</v>
      </c>
      <c r="D497" s="207">
        <v>10</v>
      </c>
      <c r="E497" s="175"/>
      <c r="F497" s="207"/>
      <c r="G497" s="206">
        <f>ROUND(D497*E497,2)</f>
        <v>0</v>
      </c>
    </row>
    <row r="498" spans="2:7" ht="15" customHeight="1" x14ac:dyDescent="0.25">
      <c r="B498" s="114"/>
      <c r="C498" s="66" t="s">
        <v>252</v>
      </c>
      <c r="F498" s="207"/>
      <c r="G498" s="206"/>
    </row>
    <row r="499" spans="2:7" ht="15" customHeight="1" x14ac:dyDescent="0.25">
      <c r="B499" s="114"/>
      <c r="C499" s="66" t="s">
        <v>77</v>
      </c>
      <c r="D499" s="207">
        <v>3</v>
      </c>
      <c r="E499" s="175"/>
      <c r="F499" s="207"/>
      <c r="G499" s="206">
        <f>ROUND(D499*E499,2)</f>
        <v>0</v>
      </c>
    </row>
    <row r="500" spans="2:7" ht="15" customHeight="1" x14ac:dyDescent="0.25">
      <c r="B500" s="114"/>
      <c r="C500" s="66" t="s">
        <v>253</v>
      </c>
      <c r="F500" s="207"/>
      <c r="G500" s="206"/>
    </row>
    <row r="501" spans="2:7" ht="15" customHeight="1" x14ac:dyDescent="0.25">
      <c r="B501" s="114"/>
      <c r="C501" s="66" t="s">
        <v>77</v>
      </c>
      <c r="D501" s="207">
        <v>2</v>
      </c>
      <c r="E501" s="175"/>
      <c r="F501" s="207"/>
      <c r="G501" s="206">
        <f>ROUND(D501*E501,2)</f>
        <v>0</v>
      </c>
    </row>
    <row r="502" spans="2:7" ht="15" customHeight="1" x14ac:dyDescent="0.25">
      <c r="B502" s="114"/>
      <c r="C502" s="174"/>
      <c r="F502" s="207"/>
      <c r="G502" s="206"/>
    </row>
    <row r="503" spans="2:7" ht="15" customHeight="1" x14ac:dyDescent="0.25">
      <c r="B503" s="114"/>
      <c r="C503" s="174"/>
      <c r="F503" s="207"/>
      <c r="G503" s="206"/>
    </row>
    <row r="504" spans="2:7" ht="15" customHeight="1" x14ac:dyDescent="0.25">
      <c r="B504" s="57" t="s">
        <v>4</v>
      </c>
      <c r="C504" s="58" t="s">
        <v>72</v>
      </c>
      <c r="D504" s="60" t="s">
        <v>73</v>
      </c>
      <c r="E504" s="59" t="s">
        <v>74</v>
      </c>
      <c r="F504" s="57"/>
      <c r="G504" s="60" t="s">
        <v>75</v>
      </c>
    </row>
    <row r="505" spans="2:7" ht="15" customHeight="1" x14ac:dyDescent="0.25">
      <c r="B505" s="114"/>
      <c r="C505" s="174"/>
      <c r="F505" s="207"/>
      <c r="G505" s="206"/>
    </row>
    <row r="506" spans="2:7" ht="35.1" customHeight="1" x14ac:dyDescent="0.25">
      <c r="B506" s="154">
        <v>10</v>
      </c>
      <c r="C506" s="290" t="s">
        <v>257</v>
      </c>
      <c r="D506" s="171"/>
      <c r="F506" s="207"/>
      <c r="G506" s="206"/>
    </row>
    <row r="507" spans="2:7" ht="15" customHeight="1" x14ac:dyDescent="0.25">
      <c r="B507" s="225"/>
      <c r="C507" s="174" t="s">
        <v>258</v>
      </c>
      <c r="F507" s="207"/>
      <c r="G507" s="206"/>
    </row>
    <row r="508" spans="2:7" ht="15" customHeight="1" x14ac:dyDescent="0.25">
      <c r="B508" s="225"/>
      <c r="C508" s="174" t="s">
        <v>77</v>
      </c>
      <c r="D508" s="207">
        <v>2</v>
      </c>
      <c r="E508" s="175"/>
      <c r="F508" s="207"/>
      <c r="G508" s="206">
        <f>ROUND(D508*E508,2)</f>
        <v>0</v>
      </c>
    </row>
    <row r="509" spans="2:7" ht="15" customHeight="1" x14ac:dyDescent="0.25">
      <c r="B509" s="114"/>
      <c r="C509" s="174" t="s">
        <v>259</v>
      </c>
      <c r="F509" s="207"/>
      <c r="G509" s="206"/>
    </row>
    <row r="510" spans="2:7" ht="15" customHeight="1" x14ac:dyDescent="0.25">
      <c r="B510" s="114"/>
      <c r="C510" s="174" t="s">
        <v>77</v>
      </c>
      <c r="D510" s="207">
        <v>2</v>
      </c>
      <c r="E510" s="175"/>
      <c r="F510" s="207"/>
      <c r="G510" s="206">
        <f>ROUND(D510*E510,2)</f>
        <v>0</v>
      </c>
    </row>
    <row r="511" spans="2:7" ht="15" customHeight="1" x14ac:dyDescent="0.25">
      <c r="B511" s="114"/>
      <c r="C511" s="174"/>
      <c r="E511" s="175"/>
      <c r="F511" s="207"/>
      <c r="G511" s="206"/>
    </row>
    <row r="512" spans="2:7" ht="390" x14ac:dyDescent="0.25">
      <c r="B512" s="154">
        <v>11</v>
      </c>
      <c r="C512" s="226" t="s">
        <v>391</v>
      </c>
      <c r="D512" s="228"/>
      <c r="E512" s="227"/>
      <c r="F512" s="228"/>
      <c r="G512" s="229"/>
    </row>
    <row r="513" spans="2:7" x14ac:dyDescent="0.25">
      <c r="B513" s="154"/>
      <c r="C513" s="230" t="s">
        <v>94</v>
      </c>
      <c r="D513" s="207">
        <v>11</v>
      </c>
      <c r="E513" s="175"/>
      <c r="F513" s="207"/>
      <c r="G513" s="24">
        <f>ROUND(D513*E513,2)</f>
        <v>0</v>
      </c>
    </row>
    <row r="514" spans="2:7" s="56" customFormat="1" ht="15" customHeight="1" x14ac:dyDescent="0.2">
      <c r="B514" s="25"/>
      <c r="C514" s="209"/>
      <c r="D514" s="207"/>
      <c r="E514" s="207"/>
      <c r="G514" s="207"/>
    </row>
    <row r="515" spans="2:7" ht="45" x14ac:dyDescent="0.25">
      <c r="B515" s="154">
        <v>12</v>
      </c>
      <c r="C515" s="155" t="s">
        <v>260</v>
      </c>
      <c r="F515" s="207"/>
      <c r="G515" s="175"/>
    </row>
    <row r="516" spans="2:7" ht="15" customHeight="1" x14ac:dyDescent="0.25">
      <c r="B516" s="114"/>
      <c r="C516" s="22" t="s">
        <v>82</v>
      </c>
      <c r="D516" s="207">
        <v>4455</v>
      </c>
      <c r="E516" s="175"/>
      <c r="F516" s="207"/>
      <c r="G516" s="24">
        <f>ROUND(D516*E516,2)</f>
        <v>0</v>
      </c>
    </row>
    <row r="517" spans="2:7" ht="15" customHeight="1" x14ac:dyDescent="0.25">
      <c r="B517" s="56"/>
      <c r="C517" s="174"/>
      <c r="F517" s="56"/>
      <c r="G517" s="207"/>
    </row>
    <row r="518" spans="2:7" ht="15" customHeight="1" x14ac:dyDescent="0.25">
      <c r="B518" s="154">
        <v>13</v>
      </c>
      <c r="C518" s="155" t="s">
        <v>261</v>
      </c>
      <c r="F518" s="207"/>
      <c r="G518" s="175"/>
    </row>
    <row r="519" spans="2:7" ht="15" customHeight="1" x14ac:dyDescent="0.25">
      <c r="B519" s="114"/>
      <c r="C519" s="22" t="s">
        <v>82</v>
      </c>
      <c r="D519" s="207">
        <v>4455</v>
      </c>
      <c r="E519" s="175"/>
      <c r="F519" s="207"/>
      <c r="G519" s="24">
        <f>ROUND(D519*E519,2)</f>
        <v>0</v>
      </c>
    </row>
    <row r="520" spans="2:7" ht="15" customHeight="1" x14ac:dyDescent="0.25">
      <c r="C520" s="22"/>
      <c r="F520" s="23"/>
      <c r="G520" s="24"/>
    </row>
    <row r="521" spans="2:7" ht="35.1" customHeight="1" x14ac:dyDescent="0.25">
      <c r="B521" s="154">
        <v>14</v>
      </c>
      <c r="C521" s="155" t="s">
        <v>262</v>
      </c>
      <c r="F521" s="207"/>
      <c r="G521" s="175"/>
    </row>
    <row r="522" spans="2:7" ht="15" customHeight="1" x14ac:dyDescent="0.25">
      <c r="B522" s="114"/>
      <c r="C522" s="22" t="s">
        <v>82</v>
      </c>
      <c r="D522" s="207">
        <v>4455</v>
      </c>
      <c r="E522" s="175"/>
      <c r="F522" s="207"/>
      <c r="G522" s="24">
        <f>ROUND(D522*E522,2)</f>
        <v>0</v>
      </c>
    </row>
    <row r="523" spans="2:7" ht="15" customHeight="1" x14ac:dyDescent="0.25">
      <c r="B523" s="25"/>
      <c r="C523" s="26"/>
      <c r="D523" s="171"/>
      <c r="E523" s="171"/>
      <c r="F523" s="25"/>
      <c r="G523" s="27"/>
    </row>
    <row r="524" spans="2:7" s="56" customFormat="1" ht="35.1" customHeight="1" x14ac:dyDescent="0.2">
      <c r="B524" s="154">
        <v>15</v>
      </c>
      <c r="C524" s="155" t="s">
        <v>263</v>
      </c>
      <c r="D524" s="207"/>
      <c r="E524" s="207"/>
      <c r="F524" s="207"/>
      <c r="G524" s="175"/>
    </row>
    <row r="525" spans="2:7" ht="15" customHeight="1" x14ac:dyDescent="0.25">
      <c r="B525" s="114"/>
      <c r="C525" s="22" t="s">
        <v>77</v>
      </c>
      <c r="D525" s="207">
        <v>1</v>
      </c>
      <c r="E525" s="175"/>
      <c r="F525" s="207"/>
      <c r="G525" s="24">
        <f>ROUND(D525*E525,2)</f>
        <v>0</v>
      </c>
    </row>
    <row r="526" spans="2:7" ht="15" customHeight="1" x14ac:dyDescent="0.25">
      <c r="B526" s="25"/>
      <c r="C526" s="26"/>
      <c r="D526" s="171"/>
      <c r="E526" s="171"/>
      <c r="F526" s="25"/>
      <c r="G526" s="27"/>
    </row>
    <row r="527" spans="2:7" ht="35.1" customHeight="1" x14ac:dyDescent="0.25">
      <c r="B527" s="154">
        <v>16</v>
      </c>
      <c r="C527" s="155" t="s">
        <v>264</v>
      </c>
      <c r="F527" s="207"/>
      <c r="G527" s="175"/>
    </row>
    <row r="528" spans="2:7" ht="15" customHeight="1" x14ac:dyDescent="0.25">
      <c r="B528" s="114"/>
      <c r="C528" s="22" t="s">
        <v>77</v>
      </c>
      <c r="D528" s="207">
        <v>14</v>
      </c>
      <c r="E528" s="175"/>
      <c r="F528" s="207"/>
      <c r="G528" s="24">
        <f>ROUND(D528*E528,2)</f>
        <v>0</v>
      </c>
    </row>
    <row r="529" spans="2:15" s="56" customFormat="1" ht="15" customHeight="1" x14ac:dyDescent="0.2">
      <c r="B529" s="25"/>
      <c r="C529" s="26"/>
      <c r="D529" s="171"/>
      <c r="E529" s="171"/>
      <c r="F529" s="25"/>
      <c r="G529" s="27"/>
    </row>
    <row r="530" spans="2:15" ht="45" x14ac:dyDescent="0.25">
      <c r="B530" s="154">
        <v>17</v>
      </c>
      <c r="C530" s="155" t="s">
        <v>265</v>
      </c>
      <c r="F530" s="207"/>
      <c r="G530" s="175"/>
    </row>
    <row r="531" spans="2:15" ht="15" customHeight="1" x14ac:dyDescent="0.25">
      <c r="B531" s="114"/>
      <c r="C531" s="22" t="s">
        <v>77</v>
      </c>
      <c r="D531" s="207">
        <v>18</v>
      </c>
      <c r="E531" s="175"/>
      <c r="F531" s="21"/>
      <c r="G531" s="24">
        <f>ROUND(D531*E531,2)</f>
        <v>0</v>
      </c>
    </row>
    <row r="532" spans="2:15" ht="15" customHeight="1" x14ac:dyDescent="0.25">
      <c r="B532" s="114"/>
      <c r="C532" s="92"/>
    </row>
    <row r="533" spans="2:15" s="94" customFormat="1" ht="30" x14ac:dyDescent="0.25">
      <c r="B533" s="154">
        <v>18</v>
      </c>
      <c r="C533" s="500" t="s">
        <v>35</v>
      </c>
      <c r="D533" s="187"/>
      <c r="E533" s="296"/>
      <c r="F533" s="162"/>
      <c r="G533" s="24">
        <f>ROUND(0.1*SUM(G373:G531),2)</f>
        <v>0</v>
      </c>
    </row>
    <row r="534" spans="2:15" ht="15" customHeight="1" x14ac:dyDescent="0.25">
      <c r="B534" s="231"/>
      <c r="C534" s="232"/>
      <c r="D534" s="178"/>
      <c r="E534" s="233"/>
      <c r="F534" s="178"/>
      <c r="G534" s="179"/>
    </row>
    <row r="535" spans="2:15" s="94" customFormat="1" ht="20.100000000000001" customHeight="1" x14ac:dyDescent="0.25">
      <c r="B535" s="234"/>
      <c r="C535" s="134" t="s">
        <v>266</v>
      </c>
      <c r="D535" s="235"/>
      <c r="E535" s="235"/>
      <c r="F535" s="235"/>
      <c r="G535" s="183">
        <f>ROUND(G374+G376+G380+G384+G386+G388+G390+G392+G394+G396+G398+G400+G402+G404+G406+G408+G410+G412+G414+G416+G418+G420+G422+G424+G432+G435+G438+G441+G444+G447+G450+G453+G456+G459+G465+G467+G469+G473+G475+G477+G481+G483+G485+G489+G491+G493+G497+G499+G501+G508+G510+G513+G516+G519+G522+G525+G528+G531+G533,2)</f>
        <v>0</v>
      </c>
    </row>
    <row r="536" spans="2:15" s="94" customFormat="1" ht="15" customHeight="1" x14ac:dyDescent="0.25">
      <c r="B536" s="236"/>
      <c r="C536" s="237"/>
      <c r="D536" s="238"/>
      <c r="E536" s="238"/>
      <c r="F536" s="238"/>
      <c r="G536" s="239"/>
    </row>
    <row r="537" spans="2:15" s="56" customFormat="1" ht="15" customHeight="1" x14ac:dyDescent="0.25">
      <c r="B537" s="236"/>
      <c r="C537" s="209"/>
      <c r="D537" s="207"/>
      <c r="E537" s="207"/>
      <c r="G537" s="207"/>
      <c r="J537" s="19"/>
      <c r="K537" s="19"/>
      <c r="L537" s="19"/>
      <c r="M537" s="240"/>
      <c r="N537" s="241"/>
    </row>
    <row r="538" spans="2:15" s="56" customFormat="1" ht="20.100000000000001" customHeight="1" x14ac:dyDescent="0.25">
      <c r="B538" s="242" t="s">
        <v>48</v>
      </c>
      <c r="C538" s="243" t="s">
        <v>49</v>
      </c>
      <c r="D538" s="207"/>
      <c r="E538" s="207"/>
      <c r="G538" s="207"/>
      <c r="J538" s="19"/>
      <c r="K538" s="19"/>
      <c r="L538" s="19"/>
      <c r="M538" s="240"/>
      <c r="N538" s="241"/>
    </row>
    <row r="539" spans="2:15" s="56" customFormat="1" ht="15" customHeight="1" x14ac:dyDescent="0.25">
      <c r="B539" s="138"/>
      <c r="C539" s="244"/>
      <c r="D539" s="207"/>
      <c r="E539" s="207"/>
      <c r="G539" s="207"/>
      <c r="J539" s="19"/>
      <c r="K539" s="19"/>
      <c r="L539" s="19"/>
      <c r="M539" s="240"/>
      <c r="N539" s="241"/>
    </row>
    <row r="540" spans="2:15" s="56" customFormat="1" ht="15" customHeight="1" x14ac:dyDescent="0.2">
      <c r="B540" s="57" t="s">
        <v>4</v>
      </c>
      <c r="C540" s="58" t="s">
        <v>72</v>
      </c>
      <c r="D540" s="60" t="s">
        <v>73</v>
      </c>
      <c r="E540" s="59" t="s">
        <v>74</v>
      </c>
      <c r="F540" s="57"/>
      <c r="G540" s="60" t="s">
        <v>75</v>
      </c>
      <c r="J540" s="19"/>
      <c r="K540" s="19"/>
      <c r="L540" s="19"/>
      <c r="M540" s="240"/>
      <c r="N540" s="241"/>
    </row>
    <row r="541" spans="2:15" s="56" customFormat="1" ht="15" customHeight="1" x14ac:dyDescent="0.25">
      <c r="B541" s="245"/>
      <c r="C541" s="246"/>
      <c r="D541" s="207"/>
      <c r="E541" s="207"/>
      <c r="G541" s="207"/>
      <c r="I541" s="247"/>
      <c r="J541" s="25"/>
      <c r="K541" s="25"/>
      <c r="L541" s="25"/>
      <c r="M541" s="240"/>
      <c r="N541" s="241"/>
      <c r="O541" s="247"/>
    </row>
    <row r="542" spans="2:15" s="56" customFormat="1" ht="30" x14ac:dyDescent="0.2">
      <c r="B542" s="154">
        <v>1</v>
      </c>
      <c r="C542" s="155" t="s">
        <v>267</v>
      </c>
      <c r="D542" s="207"/>
      <c r="E542" s="207"/>
      <c r="F542" s="21"/>
      <c r="G542" s="24"/>
      <c r="I542" s="247"/>
      <c r="J542" s="25"/>
      <c r="K542" s="25"/>
      <c r="L542" s="25"/>
      <c r="M542" s="240"/>
      <c r="N542" s="241"/>
      <c r="O542" s="247"/>
    </row>
    <row r="543" spans="2:15" s="56" customFormat="1" ht="15" customHeight="1" x14ac:dyDescent="0.2">
      <c r="B543" s="114"/>
      <c r="C543" s="26" t="s">
        <v>82</v>
      </c>
      <c r="D543" s="171">
        <v>4455</v>
      </c>
      <c r="E543" s="206"/>
      <c r="F543" s="27"/>
      <c r="G543" s="24">
        <f>ROUND(D543*E543,2)</f>
        <v>0</v>
      </c>
      <c r="I543" s="247"/>
      <c r="J543" s="25"/>
      <c r="K543" s="25"/>
      <c r="L543" s="25"/>
      <c r="M543" s="240"/>
      <c r="N543" s="241"/>
      <c r="O543" s="247"/>
    </row>
    <row r="544" spans="2:15" ht="15" customHeight="1" x14ac:dyDescent="0.25">
      <c r="B544" s="114"/>
      <c r="C544" s="26"/>
      <c r="D544" s="171"/>
      <c r="E544" s="171"/>
      <c r="F544" s="27"/>
      <c r="G544" s="24"/>
      <c r="I544" s="25"/>
      <c r="J544" s="25"/>
      <c r="K544" s="25"/>
      <c r="L544" s="25"/>
      <c r="M544" s="25"/>
      <c r="N544" s="25"/>
      <c r="O544" s="25"/>
    </row>
    <row r="545" spans="2:7" ht="30" x14ac:dyDescent="0.25">
      <c r="B545" s="154">
        <v>2</v>
      </c>
      <c r="C545" s="222" t="s">
        <v>268</v>
      </c>
      <c r="D545" s="248"/>
      <c r="E545" s="248"/>
      <c r="F545" s="249"/>
      <c r="G545" s="24"/>
    </row>
    <row r="546" spans="2:7" ht="15" customHeight="1" x14ac:dyDescent="0.25">
      <c r="B546" s="114"/>
      <c r="C546" s="250" t="s">
        <v>94</v>
      </c>
      <c r="D546" s="171">
        <v>1</v>
      </c>
      <c r="E546" s="206"/>
      <c r="F546" s="27"/>
      <c r="G546" s="24">
        <f>ROUND(D546*E546,2)</f>
        <v>0</v>
      </c>
    </row>
    <row r="547" spans="2:7" ht="15" customHeight="1" x14ac:dyDescent="0.25">
      <c r="B547" s="114"/>
      <c r="C547" s="26"/>
      <c r="D547" s="171"/>
      <c r="E547" s="171"/>
      <c r="F547" s="27"/>
      <c r="G547" s="24"/>
    </row>
    <row r="548" spans="2:7" ht="45" x14ac:dyDescent="0.25">
      <c r="B548" s="154">
        <v>3</v>
      </c>
      <c r="C548" s="251" t="s">
        <v>269</v>
      </c>
      <c r="F548" s="171"/>
      <c r="G548" s="24"/>
    </row>
    <row r="549" spans="2:7" ht="15" customHeight="1" x14ac:dyDescent="0.25">
      <c r="B549" s="252"/>
      <c r="C549" s="250" t="s">
        <v>94</v>
      </c>
      <c r="D549" s="207">
        <v>1</v>
      </c>
      <c r="E549" s="175"/>
      <c r="F549" s="171"/>
      <c r="G549" s="24">
        <f>ROUND(D549*E549,2)</f>
        <v>0</v>
      </c>
    </row>
    <row r="550" spans="2:7" ht="15" customHeight="1" x14ac:dyDescent="0.25">
      <c r="B550" s="252"/>
      <c r="C550" s="250"/>
      <c r="F550" s="171"/>
      <c r="G550" s="24"/>
    </row>
    <row r="551" spans="2:7" ht="45" x14ac:dyDescent="0.25">
      <c r="B551" s="154">
        <v>4</v>
      </c>
      <c r="C551" s="253" t="s">
        <v>270</v>
      </c>
      <c r="F551" s="171"/>
      <c r="G551" s="24"/>
    </row>
    <row r="552" spans="2:7" ht="15" customHeight="1" x14ac:dyDescent="0.25">
      <c r="B552" s="252"/>
      <c r="C552" s="250" t="s">
        <v>94</v>
      </c>
      <c r="D552" s="207">
        <v>1</v>
      </c>
      <c r="E552" s="175"/>
      <c r="F552" s="171"/>
      <c r="G552" s="24">
        <f>ROUND(D552*E552,2)</f>
        <v>0</v>
      </c>
    </row>
    <row r="553" spans="2:7" ht="15" customHeight="1" x14ac:dyDescent="0.25">
      <c r="B553" s="252"/>
      <c r="C553" s="250"/>
      <c r="F553" s="171"/>
      <c r="G553" s="24"/>
    </row>
    <row r="554" spans="2:7" x14ac:dyDescent="0.25">
      <c r="B554" s="154">
        <v>5</v>
      </c>
      <c r="C554" s="220" t="s">
        <v>271</v>
      </c>
      <c r="D554" s="171"/>
      <c r="E554" s="171"/>
      <c r="F554" s="171"/>
      <c r="G554" s="24"/>
    </row>
    <row r="555" spans="2:7" ht="15" customHeight="1" x14ac:dyDescent="0.25">
      <c r="B555" s="254"/>
      <c r="C555" s="255" t="s">
        <v>90</v>
      </c>
      <c r="D555" s="171">
        <v>100</v>
      </c>
      <c r="E555" s="206"/>
      <c r="F555" s="171"/>
      <c r="G555" s="24">
        <f>ROUND(D555*E555,2)</f>
        <v>0</v>
      </c>
    </row>
    <row r="556" spans="2:7" ht="15" customHeight="1" x14ac:dyDescent="0.25">
      <c r="B556" s="254"/>
      <c r="C556" s="255"/>
      <c r="D556" s="171"/>
      <c r="E556" s="171"/>
      <c r="F556" s="171"/>
      <c r="G556" s="24"/>
    </row>
    <row r="557" spans="2:7" s="56" customFormat="1" ht="15" x14ac:dyDescent="0.2">
      <c r="B557" s="154">
        <v>6</v>
      </c>
      <c r="C557" s="220" t="s">
        <v>272</v>
      </c>
      <c r="D557" s="171"/>
      <c r="E557" s="171"/>
      <c r="F557" s="171"/>
      <c r="G557" s="24"/>
    </row>
    <row r="558" spans="2:7" s="56" customFormat="1" ht="15" customHeight="1" x14ac:dyDescent="0.2">
      <c r="B558" s="256"/>
      <c r="C558" s="257" t="s">
        <v>90</v>
      </c>
      <c r="D558" s="187">
        <v>30</v>
      </c>
      <c r="E558" s="296"/>
      <c r="F558" s="187"/>
      <c r="G558" s="163">
        <f>ROUND(D558*E558,2)</f>
        <v>0</v>
      </c>
    </row>
    <row r="559" spans="2:7" s="56" customFormat="1" ht="15" customHeight="1" x14ac:dyDescent="0.2">
      <c r="B559" s="254"/>
      <c r="C559" s="26"/>
      <c r="D559" s="171"/>
      <c r="E559" s="171"/>
      <c r="F559" s="171"/>
      <c r="G559" s="24"/>
    </row>
    <row r="560" spans="2:7" s="56" customFormat="1" ht="20.100000000000001" customHeight="1" x14ac:dyDescent="0.25">
      <c r="B560" s="234"/>
      <c r="C560" s="189" t="s">
        <v>273</v>
      </c>
      <c r="D560" s="165"/>
      <c r="E560" s="165"/>
      <c r="F560" s="165"/>
      <c r="G560" s="183">
        <f>ROUND(G543+G546+G549+G552+G555+G558,2)</f>
        <v>0</v>
      </c>
    </row>
    <row r="561" spans="2:12" s="56" customFormat="1" ht="15" customHeight="1" x14ac:dyDescent="0.2">
      <c r="B561" s="19"/>
      <c r="C561" s="258"/>
      <c r="D561" s="171"/>
      <c r="E561" s="259"/>
      <c r="F561" s="247"/>
      <c r="G561" s="171"/>
    </row>
    <row r="562" spans="2:12" s="56" customFormat="1" ht="18" customHeight="1" x14ac:dyDescent="0.2">
      <c r="B562" s="19"/>
      <c r="C562" s="246"/>
      <c r="D562" s="492"/>
      <c r="E562" s="259"/>
      <c r="F562" s="247"/>
      <c r="G562" s="208"/>
    </row>
    <row r="563" spans="2:12" s="56" customFormat="1" ht="18" customHeight="1" x14ac:dyDescent="0.2">
      <c r="B563" s="19"/>
      <c r="C563" s="246"/>
      <c r="D563" s="492"/>
      <c r="E563" s="259"/>
      <c r="F563" s="247"/>
      <c r="G563" s="208"/>
    </row>
    <row r="564" spans="2:12" s="56" customFormat="1" ht="18" customHeight="1" x14ac:dyDescent="0.2">
      <c r="B564" s="19"/>
      <c r="C564" s="246"/>
      <c r="D564" s="492"/>
      <c r="E564" s="259"/>
      <c r="F564" s="247"/>
      <c r="G564" s="208"/>
    </row>
    <row r="565" spans="2:12" s="260" customFormat="1" ht="18" customHeight="1" x14ac:dyDescent="0.25">
      <c r="B565" s="19"/>
      <c r="C565" s="261"/>
      <c r="D565" s="494"/>
      <c r="E565" s="262"/>
      <c r="F565" s="263"/>
      <c r="G565" s="264"/>
      <c r="H565" s="263"/>
      <c r="I565" s="263"/>
      <c r="J565" s="263"/>
      <c r="K565" s="263"/>
      <c r="L565" s="263"/>
    </row>
    <row r="566" spans="2:12" s="260" customFormat="1" ht="18" customHeight="1" x14ac:dyDescent="0.25">
      <c r="B566" s="19"/>
      <c r="C566" s="261"/>
      <c r="D566" s="494"/>
      <c r="E566" s="262"/>
      <c r="F566" s="263"/>
      <c r="G566" s="264"/>
      <c r="H566" s="263"/>
      <c r="I566" s="263"/>
      <c r="J566" s="263"/>
      <c r="K566" s="263"/>
      <c r="L566" s="263"/>
    </row>
    <row r="567" spans="2:12" s="215" customFormat="1" ht="18" customHeight="1" x14ac:dyDescent="0.25">
      <c r="B567" s="19"/>
      <c r="C567" s="265"/>
      <c r="D567" s="266"/>
      <c r="E567" s="266"/>
      <c r="G567" s="266"/>
    </row>
    <row r="568" spans="2:12" s="94" customFormat="1" ht="18" customHeight="1" x14ac:dyDescent="0.25">
      <c r="B568" s="19"/>
      <c r="C568" s="267"/>
      <c r="D568" s="270"/>
      <c r="E568" s="270"/>
      <c r="G568" s="152"/>
    </row>
    <row r="569" spans="2:12" ht="18" customHeight="1" x14ac:dyDescent="0.25">
      <c r="C569" s="157"/>
    </row>
    <row r="570" spans="2:12" ht="18" customHeight="1" x14ac:dyDescent="0.25">
      <c r="C570" s="157"/>
    </row>
    <row r="571" spans="2:12" ht="18" customHeight="1" x14ac:dyDescent="0.25">
      <c r="C571" s="157"/>
    </row>
    <row r="572" spans="2:12" ht="18" customHeight="1" x14ac:dyDescent="0.25">
      <c r="C572" s="157"/>
    </row>
    <row r="573" spans="2:12" ht="18" customHeight="1" x14ac:dyDescent="0.25">
      <c r="C573" s="156"/>
    </row>
    <row r="574" spans="2:12" ht="18" customHeight="1" x14ac:dyDescent="0.25">
      <c r="C574" s="157"/>
    </row>
    <row r="575" spans="2:12" ht="18" customHeight="1" x14ac:dyDescent="0.25">
      <c r="C575" s="157"/>
    </row>
    <row r="576" spans="2:12" ht="18" customHeight="1" x14ac:dyDescent="0.25">
      <c r="C576" s="157"/>
    </row>
    <row r="577" spans="2:7" ht="18" customHeight="1" x14ac:dyDescent="0.25">
      <c r="C577" s="157"/>
    </row>
    <row r="578" spans="2:7" ht="18" customHeight="1" x14ac:dyDescent="0.25">
      <c r="C578" s="157"/>
    </row>
    <row r="579" spans="2:7" ht="18" customHeight="1" x14ac:dyDescent="0.25">
      <c r="C579" s="157"/>
    </row>
    <row r="580" spans="2:7" ht="18" customHeight="1" x14ac:dyDescent="0.25">
      <c r="C580" s="157"/>
    </row>
    <row r="581" spans="2:7" ht="18" customHeight="1" x14ac:dyDescent="0.25">
      <c r="C581" s="157"/>
    </row>
    <row r="582" spans="2:7" ht="18" customHeight="1" x14ac:dyDescent="0.25">
      <c r="C582" s="157"/>
    </row>
    <row r="583" spans="2:7" ht="18" customHeight="1" x14ac:dyDescent="0.25">
      <c r="C583" s="157"/>
    </row>
    <row r="584" spans="2:7" ht="18" customHeight="1" x14ac:dyDescent="0.25">
      <c r="C584" s="157"/>
    </row>
    <row r="585" spans="2:7" s="268" customFormat="1" ht="18" customHeight="1" x14ac:dyDescent="0.25">
      <c r="B585" s="19"/>
      <c r="C585" s="269"/>
      <c r="D585" s="270"/>
      <c r="E585" s="270"/>
      <c r="G585" s="270"/>
    </row>
    <row r="586" spans="2:7" s="260" customFormat="1" ht="18" customHeight="1" x14ac:dyDescent="0.25">
      <c r="B586" s="19"/>
      <c r="C586" s="271"/>
      <c r="D586" s="272"/>
      <c r="E586" s="272"/>
      <c r="G586" s="272"/>
    </row>
    <row r="587" spans="2:7" ht="18" customHeight="1" x14ac:dyDescent="0.25"/>
    <row r="588" spans="2:7" ht="18" customHeight="1" x14ac:dyDescent="0.25"/>
    <row r="589" spans="2:7" ht="18" customHeight="1" x14ac:dyDescent="0.25"/>
    <row r="590" spans="2:7" ht="18" customHeight="1" x14ac:dyDescent="0.25">
      <c r="C590" s="92"/>
    </row>
    <row r="591" spans="2:7" ht="18" customHeight="1" x14ac:dyDescent="0.25">
      <c r="C591" s="157"/>
    </row>
    <row r="592" spans="2:7" s="260" customFormat="1" ht="18" customHeight="1" x14ac:dyDescent="0.25">
      <c r="B592" s="19"/>
      <c r="C592" s="273"/>
      <c r="D592" s="272"/>
      <c r="E592" s="274"/>
      <c r="G592" s="274"/>
    </row>
    <row r="593" spans="2:7" s="247" customFormat="1" ht="18" customHeight="1" x14ac:dyDescent="0.2">
      <c r="B593" s="19"/>
      <c r="C593" s="258"/>
      <c r="D593" s="171"/>
      <c r="E593" s="171"/>
      <c r="G593" s="171"/>
    </row>
    <row r="594" spans="2:7" ht="18" customHeight="1" x14ac:dyDescent="0.25"/>
    <row r="595" spans="2:7" ht="18" customHeight="1" x14ac:dyDescent="0.25"/>
    <row r="596" spans="2:7" ht="18" customHeight="1" x14ac:dyDescent="0.25"/>
    <row r="597" spans="2:7" ht="18" customHeight="1" x14ac:dyDescent="0.25"/>
    <row r="598" spans="2:7" ht="18" customHeight="1" x14ac:dyDescent="0.25"/>
    <row r="599" spans="2:7" ht="18" customHeight="1" x14ac:dyDescent="0.25"/>
    <row r="600" spans="2:7" ht="18" customHeight="1" x14ac:dyDescent="0.25"/>
    <row r="601" spans="2:7" ht="18" customHeight="1" x14ac:dyDescent="0.25"/>
    <row r="602" spans="2:7" ht="18" customHeight="1" x14ac:dyDescent="0.25"/>
    <row r="603" spans="2:7" ht="18" customHeight="1" x14ac:dyDescent="0.25"/>
    <row r="604" spans="2:7" ht="18" customHeight="1" x14ac:dyDescent="0.25"/>
    <row r="605" spans="2:7" ht="18" customHeight="1" x14ac:dyDescent="0.25"/>
    <row r="606" spans="2:7" ht="18" customHeight="1" x14ac:dyDescent="0.25"/>
    <row r="607" spans="2:7" ht="18" customHeight="1" x14ac:dyDescent="0.25"/>
    <row r="608" spans="2:7" ht="18" customHeight="1" x14ac:dyDescent="0.25"/>
    <row r="609" spans="2:7" ht="18" customHeight="1" x14ac:dyDescent="0.25"/>
    <row r="610" spans="2:7" ht="18" customHeight="1" x14ac:dyDescent="0.25"/>
    <row r="611" spans="2:7" ht="18" customHeight="1" x14ac:dyDescent="0.25"/>
    <row r="612" spans="2:7" ht="18" customHeight="1" x14ac:dyDescent="0.25"/>
    <row r="613" spans="2:7" ht="18" customHeight="1" x14ac:dyDescent="0.25"/>
    <row r="614" spans="2:7" ht="18" customHeight="1" x14ac:dyDescent="0.25"/>
    <row r="615" spans="2:7" ht="18" customHeight="1" x14ac:dyDescent="0.25"/>
    <row r="616" spans="2:7" ht="18" customHeight="1" x14ac:dyDescent="0.25"/>
    <row r="617" spans="2:7" s="56" customFormat="1" ht="18" customHeight="1" x14ac:dyDescent="0.2">
      <c r="B617" s="19"/>
      <c r="C617" s="275"/>
      <c r="D617" s="207"/>
      <c r="E617" s="207"/>
      <c r="G617" s="207"/>
    </row>
    <row r="618" spans="2:7" ht="18" customHeight="1" x14ac:dyDescent="0.25"/>
    <row r="619" spans="2:7" ht="18" customHeight="1" x14ac:dyDescent="0.25"/>
    <row r="620" spans="2:7" ht="18" customHeight="1" x14ac:dyDescent="0.25"/>
    <row r="621" spans="2:7" ht="18" customHeight="1" x14ac:dyDescent="0.25"/>
    <row r="622" spans="2:7" ht="18" customHeight="1" x14ac:dyDescent="0.25"/>
    <row r="623" spans="2:7" ht="18" customHeight="1" x14ac:dyDescent="0.25"/>
    <row r="624" spans="2:7" ht="18" customHeight="1" x14ac:dyDescent="0.25"/>
    <row r="625" spans="2:7" ht="18" customHeight="1" x14ac:dyDescent="0.25"/>
    <row r="626" spans="2:7" ht="18" customHeight="1" x14ac:dyDescent="0.25"/>
    <row r="627" spans="2:7" ht="18" customHeight="1" x14ac:dyDescent="0.25"/>
    <row r="628" spans="2:7" ht="18" customHeight="1" x14ac:dyDescent="0.25"/>
    <row r="629" spans="2:7" ht="18" customHeight="1" x14ac:dyDescent="0.25"/>
    <row r="630" spans="2:7" ht="18" customHeight="1" x14ac:dyDescent="0.25"/>
    <row r="631" spans="2:7" ht="18" customHeight="1" x14ac:dyDescent="0.25"/>
    <row r="632" spans="2:7" s="56" customFormat="1" ht="18" customHeight="1" x14ac:dyDescent="0.2">
      <c r="B632" s="19"/>
      <c r="C632" s="275"/>
      <c r="D632" s="207"/>
      <c r="E632" s="207"/>
      <c r="G632" s="207"/>
    </row>
    <row r="633" spans="2:7" ht="18" customHeight="1" x14ac:dyDescent="0.25"/>
    <row r="634" spans="2:7" ht="18" customHeight="1" x14ac:dyDescent="0.25"/>
    <row r="635" spans="2:7" ht="18" customHeight="1" x14ac:dyDescent="0.25"/>
    <row r="636" spans="2:7" ht="18" customHeight="1" x14ac:dyDescent="0.25"/>
    <row r="637" spans="2:7" ht="18" customHeight="1" x14ac:dyDescent="0.25"/>
    <row r="638" spans="2:7" ht="18" customHeight="1" x14ac:dyDescent="0.25"/>
    <row r="639" spans="2:7" ht="18" customHeight="1" x14ac:dyDescent="0.25"/>
    <row r="640" spans="2:7" ht="18" customHeight="1" x14ac:dyDescent="0.25"/>
    <row r="641" spans="2:7" ht="18" customHeight="1" x14ac:dyDescent="0.25"/>
    <row r="642" spans="2:7" ht="18" customHeight="1" x14ac:dyDescent="0.25"/>
    <row r="643" spans="2:7" ht="18" customHeight="1" x14ac:dyDescent="0.25"/>
    <row r="644" spans="2:7" ht="18" customHeight="1" x14ac:dyDescent="0.25"/>
    <row r="645" spans="2:7" ht="18" customHeight="1" x14ac:dyDescent="0.25">
      <c r="C645" s="92"/>
    </row>
    <row r="646" spans="2:7" ht="18" customHeight="1" x14ac:dyDescent="0.25"/>
    <row r="647" spans="2:7" ht="18" customHeight="1" x14ac:dyDescent="0.25"/>
    <row r="648" spans="2:7" ht="18" customHeight="1" x14ac:dyDescent="0.25"/>
    <row r="649" spans="2:7" ht="18" customHeight="1" x14ac:dyDescent="0.25"/>
    <row r="650" spans="2:7" ht="18" customHeight="1" x14ac:dyDescent="0.25"/>
    <row r="651" spans="2:7" ht="18" customHeight="1" x14ac:dyDescent="0.25"/>
    <row r="652" spans="2:7" s="25" customFormat="1" ht="18" customHeight="1" x14ac:dyDescent="0.2">
      <c r="B652" s="19"/>
      <c r="C652" s="156"/>
      <c r="D652" s="171"/>
      <c r="E652" s="171"/>
      <c r="G652" s="27"/>
    </row>
    <row r="653" spans="2:7" s="25" customFormat="1" ht="18" customHeight="1" x14ac:dyDescent="0.2">
      <c r="B653" s="19"/>
      <c r="C653" s="156"/>
      <c r="D653" s="171"/>
      <c r="E653" s="171"/>
      <c r="G653" s="27"/>
    </row>
    <row r="654" spans="2:7" s="25" customFormat="1" ht="18" customHeight="1" x14ac:dyDescent="0.2">
      <c r="B654" s="19"/>
      <c r="C654" s="156"/>
      <c r="D654" s="171"/>
      <c r="E654" s="171"/>
      <c r="G654" s="27"/>
    </row>
    <row r="655" spans="2:7" s="56" customFormat="1" ht="18" customHeight="1" x14ac:dyDescent="0.2">
      <c r="B655" s="19"/>
      <c r="C655" s="209"/>
      <c r="D655" s="207"/>
      <c r="E655" s="207"/>
      <c r="G655" s="207"/>
    </row>
    <row r="656" spans="2:7" s="25" customFormat="1" ht="18" customHeight="1" x14ac:dyDescent="0.2">
      <c r="B656" s="19"/>
      <c r="C656" s="156"/>
      <c r="D656" s="171"/>
      <c r="E656" s="171"/>
      <c r="G656" s="27"/>
    </row>
    <row r="657" spans="2:7" ht="18" customHeight="1" x14ac:dyDescent="0.25">
      <c r="C657" s="92"/>
    </row>
    <row r="658" spans="2:7" ht="18" customHeight="1" x14ac:dyDescent="0.25">
      <c r="C658" s="92"/>
    </row>
    <row r="659" spans="2:7" ht="18" customHeight="1" x14ac:dyDescent="0.25">
      <c r="C659" s="92"/>
    </row>
    <row r="660" spans="2:7" s="25" customFormat="1" ht="18" customHeight="1" x14ac:dyDescent="0.2">
      <c r="B660" s="19"/>
      <c r="C660" s="156"/>
      <c r="D660" s="171"/>
      <c r="E660" s="171"/>
      <c r="G660" s="27"/>
    </row>
    <row r="661" spans="2:7" s="25" customFormat="1" ht="18" customHeight="1" x14ac:dyDescent="0.2">
      <c r="B661" s="19"/>
      <c r="C661" s="156"/>
      <c r="D661" s="171"/>
      <c r="E661" s="171"/>
      <c r="G661" s="27"/>
    </row>
    <row r="662" spans="2:7" s="25" customFormat="1" ht="18" customHeight="1" x14ac:dyDescent="0.2">
      <c r="B662" s="19"/>
      <c r="C662" s="156"/>
      <c r="D662" s="171"/>
      <c r="E662" s="171"/>
      <c r="G662" s="27"/>
    </row>
    <row r="663" spans="2:7" s="25" customFormat="1" ht="18" customHeight="1" x14ac:dyDescent="0.2">
      <c r="B663" s="19"/>
      <c r="C663" s="156"/>
      <c r="D663" s="171"/>
      <c r="E663" s="171"/>
      <c r="G663" s="27"/>
    </row>
    <row r="664" spans="2:7" s="25" customFormat="1" ht="18" customHeight="1" x14ac:dyDescent="0.2">
      <c r="B664" s="19"/>
      <c r="C664" s="156"/>
      <c r="D664" s="171"/>
      <c r="E664" s="171"/>
      <c r="G664" s="27"/>
    </row>
    <row r="665" spans="2:7" s="25" customFormat="1" ht="18" customHeight="1" x14ac:dyDescent="0.2">
      <c r="B665" s="19"/>
      <c r="C665" s="156"/>
      <c r="D665" s="171"/>
      <c r="E665" s="171"/>
      <c r="G665" s="27"/>
    </row>
    <row r="666" spans="2:7" ht="18" customHeight="1" x14ac:dyDescent="0.25">
      <c r="C666" s="92"/>
    </row>
    <row r="667" spans="2:7" s="25" customFormat="1" ht="18" customHeight="1" x14ac:dyDescent="0.2">
      <c r="B667" s="19"/>
      <c r="C667" s="156"/>
      <c r="D667" s="171"/>
      <c r="E667" s="171"/>
      <c r="G667" s="27"/>
    </row>
    <row r="668" spans="2:7" s="25" customFormat="1" ht="18" customHeight="1" x14ac:dyDescent="0.2">
      <c r="B668" s="19"/>
      <c r="C668" s="156"/>
      <c r="D668" s="171"/>
      <c r="E668" s="171"/>
      <c r="G668" s="27"/>
    </row>
    <row r="669" spans="2:7" s="25" customFormat="1" ht="18" customHeight="1" x14ac:dyDescent="0.2">
      <c r="B669" s="19"/>
      <c r="C669" s="156"/>
      <c r="D669" s="171"/>
      <c r="E669" s="171"/>
      <c r="G669" s="27"/>
    </row>
    <row r="670" spans="2:7" s="25" customFormat="1" ht="18" customHeight="1" x14ac:dyDescent="0.2">
      <c r="B670" s="19"/>
      <c r="C670" s="156"/>
      <c r="D670" s="171"/>
      <c r="E670" s="171"/>
      <c r="G670" s="27"/>
    </row>
    <row r="671" spans="2:7" ht="18" customHeight="1" x14ac:dyDescent="0.25">
      <c r="C671" s="92"/>
    </row>
    <row r="672" spans="2:7" ht="18" customHeight="1" x14ac:dyDescent="0.25">
      <c r="C672" s="92"/>
    </row>
    <row r="673" spans="2:7" s="25" customFormat="1" ht="18" customHeight="1" x14ac:dyDescent="0.2">
      <c r="B673" s="19"/>
      <c r="C673" s="156"/>
      <c r="D673" s="171"/>
      <c r="E673" s="171"/>
      <c r="G673" s="27"/>
    </row>
    <row r="674" spans="2:7" s="25" customFormat="1" ht="18" customHeight="1" x14ac:dyDescent="0.2">
      <c r="B674" s="19"/>
      <c r="C674" s="156"/>
      <c r="D674" s="171"/>
      <c r="E674" s="171"/>
      <c r="G674" s="27"/>
    </row>
    <row r="675" spans="2:7" s="25" customFormat="1" ht="18" customHeight="1" x14ac:dyDescent="0.2">
      <c r="B675" s="19"/>
      <c r="C675" s="156"/>
      <c r="D675" s="171"/>
      <c r="E675" s="171"/>
      <c r="G675" s="27"/>
    </row>
    <row r="676" spans="2:7" ht="18" customHeight="1" x14ac:dyDescent="0.25">
      <c r="C676" s="92"/>
    </row>
    <row r="677" spans="2:7" ht="18" customHeight="1" x14ac:dyDescent="0.25">
      <c r="C677" s="92"/>
    </row>
    <row r="678" spans="2:7" ht="18" customHeight="1" x14ac:dyDescent="0.25">
      <c r="C678" s="92"/>
    </row>
    <row r="679" spans="2:7" ht="18" customHeight="1" x14ac:dyDescent="0.25">
      <c r="C679" s="92"/>
    </row>
    <row r="680" spans="2:7" ht="18" customHeight="1" x14ac:dyDescent="0.25">
      <c r="C680" s="92"/>
    </row>
    <row r="681" spans="2:7" ht="18" customHeight="1" x14ac:dyDescent="0.25">
      <c r="C681" s="92"/>
    </row>
    <row r="682" spans="2:7" ht="18" customHeight="1" x14ac:dyDescent="0.25">
      <c r="C682" s="92"/>
    </row>
    <row r="683" spans="2:7" ht="18" customHeight="1" x14ac:dyDescent="0.25">
      <c r="C683" s="92"/>
    </row>
    <row r="684" spans="2:7" ht="18" customHeight="1" x14ac:dyDescent="0.25">
      <c r="C684" s="92"/>
    </row>
    <row r="685" spans="2:7" ht="18" customHeight="1" x14ac:dyDescent="0.25">
      <c r="C685" s="92"/>
    </row>
    <row r="686" spans="2:7" ht="18" customHeight="1" x14ac:dyDescent="0.25">
      <c r="C686" s="92"/>
    </row>
    <row r="687" spans="2:7" ht="18" customHeight="1" x14ac:dyDescent="0.25">
      <c r="C687" s="92"/>
    </row>
    <row r="688" spans="2:7" ht="18" customHeight="1" x14ac:dyDescent="0.25">
      <c r="C688" s="92"/>
    </row>
    <row r="689" spans="2:7" ht="18" customHeight="1" x14ac:dyDescent="0.25">
      <c r="C689" s="92"/>
    </row>
    <row r="690" spans="2:7" ht="18" customHeight="1" x14ac:dyDescent="0.25">
      <c r="C690" s="92"/>
    </row>
    <row r="691" spans="2:7" ht="18" customHeight="1" x14ac:dyDescent="0.25">
      <c r="C691" s="92"/>
    </row>
    <row r="692" spans="2:7" ht="18" customHeight="1" x14ac:dyDescent="0.25">
      <c r="C692" s="92"/>
    </row>
    <row r="693" spans="2:7" ht="18" customHeight="1" x14ac:dyDescent="0.25">
      <c r="C693" s="92"/>
    </row>
    <row r="694" spans="2:7" ht="18" customHeight="1" x14ac:dyDescent="0.25">
      <c r="C694" s="92"/>
    </row>
    <row r="695" spans="2:7" ht="18" customHeight="1" x14ac:dyDescent="0.25">
      <c r="C695" s="92"/>
    </row>
    <row r="696" spans="2:7" ht="18" customHeight="1" x14ac:dyDescent="0.25">
      <c r="C696" s="92"/>
    </row>
    <row r="697" spans="2:7" ht="18" customHeight="1" x14ac:dyDescent="0.25">
      <c r="C697" s="92"/>
    </row>
    <row r="698" spans="2:7" ht="18" customHeight="1" x14ac:dyDescent="0.25">
      <c r="C698" s="92"/>
    </row>
    <row r="699" spans="2:7" ht="18" customHeight="1" x14ac:dyDescent="0.25"/>
    <row r="700" spans="2:7" ht="18" customHeight="1" x14ac:dyDescent="0.25"/>
    <row r="701" spans="2:7" s="56" customFormat="1" ht="18" customHeight="1" x14ac:dyDescent="0.2">
      <c r="B701" s="19"/>
      <c r="C701" s="275"/>
      <c r="D701" s="207"/>
      <c r="E701" s="207"/>
      <c r="G701" s="207"/>
    </row>
    <row r="702" spans="2:7" s="56" customFormat="1" ht="18" customHeight="1" x14ac:dyDescent="0.2">
      <c r="B702" s="19"/>
      <c r="C702" s="209"/>
      <c r="D702" s="207"/>
      <c r="E702" s="207"/>
      <c r="G702" s="207"/>
    </row>
    <row r="703" spans="2:7" s="56" customFormat="1" ht="18" customHeight="1" x14ac:dyDescent="0.2">
      <c r="B703" s="19"/>
      <c r="C703" s="209"/>
      <c r="D703" s="207"/>
      <c r="E703" s="207"/>
      <c r="G703" s="207"/>
    </row>
    <row r="704" spans="2:7" s="56" customFormat="1" ht="18" customHeight="1" x14ac:dyDescent="0.2">
      <c r="B704" s="19"/>
      <c r="C704" s="275"/>
      <c r="D704" s="207"/>
      <c r="E704" s="207"/>
      <c r="G704" s="207"/>
    </row>
    <row r="705" spans="2:7" s="56" customFormat="1" ht="18" customHeight="1" x14ac:dyDescent="0.2">
      <c r="B705" s="19"/>
      <c r="C705" s="209"/>
      <c r="D705" s="207"/>
      <c r="E705" s="207"/>
      <c r="G705" s="207"/>
    </row>
    <row r="706" spans="2:7" s="56" customFormat="1" ht="18" customHeight="1" x14ac:dyDescent="0.2">
      <c r="B706" s="19"/>
      <c r="C706" s="209"/>
      <c r="D706" s="207"/>
      <c r="E706" s="207"/>
      <c r="G706" s="207"/>
    </row>
    <row r="707" spans="2:7" s="56" customFormat="1" ht="18" customHeight="1" x14ac:dyDescent="0.2">
      <c r="B707" s="19"/>
      <c r="C707" s="209"/>
      <c r="D707" s="207"/>
      <c r="E707" s="207"/>
      <c r="G707" s="207"/>
    </row>
    <row r="708" spans="2:7" s="56" customFormat="1" ht="18" customHeight="1" x14ac:dyDescent="0.2">
      <c r="B708" s="19"/>
      <c r="C708" s="209"/>
      <c r="D708" s="207"/>
      <c r="E708" s="207"/>
      <c r="G708" s="207"/>
    </row>
    <row r="709" spans="2:7" s="56" customFormat="1" ht="18" customHeight="1" x14ac:dyDescent="0.2">
      <c r="B709" s="19"/>
      <c r="C709" s="209"/>
      <c r="D709" s="207"/>
      <c r="E709" s="207"/>
      <c r="G709" s="207"/>
    </row>
    <row r="710" spans="2:7" s="56" customFormat="1" ht="18" customHeight="1" x14ac:dyDescent="0.2">
      <c r="B710" s="19"/>
      <c r="C710" s="209"/>
      <c r="D710" s="207"/>
      <c r="E710" s="207"/>
      <c r="G710" s="207"/>
    </row>
    <row r="711" spans="2:7" s="56" customFormat="1" ht="18" customHeight="1" x14ac:dyDescent="0.2">
      <c r="B711" s="19"/>
      <c r="C711" s="209"/>
      <c r="D711" s="207"/>
      <c r="E711" s="207"/>
      <c r="G711" s="207"/>
    </row>
    <row r="712" spans="2:7" s="56" customFormat="1" ht="18" customHeight="1" x14ac:dyDescent="0.2">
      <c r="B712" s="19"/>
      <c r="C712" s="209"/>
      <c r="D712" s="207"/>
      <c r="E712" s="207"/>
      <c r="G712" s="207"/>
    </row>
    <row r="713" spans="2:7" s="56" customFormat="1" ht="18" customHeight="1" x14ac:dyDescent="0.2">
      <c r="B713" s="19"/>
      <c r="C713" s="209"/>
      <c r="D713" s="207"/>
      <c r="E713" s="207"/>
      <c r="G713" s="207"/>
    </row>
    <row r="714" spans="2:7" s="56" customFormat="1" ht="18" customHeight="1" x14ac:dyDescent="0.2">
      <c r="B714" s="19"/>
      <c r="C714" s="209"/>
      <c r="D714" s="207"/>
      <c r="E714" s="207"/>
      <c r="G714" s="207"/>
    </row>
    <row r="715" spans="2:7" s="56" customFormat="1" ht="18" customHeight="1" x14ac:dyDescent="0.2">
      <c r="B715" s="19"/>
      <c r="C715" s="209"/>
      <c r="D715" s="207"/>
      <c r="E715" s="207"/>
      <c r="G715" s="207"/>
    </row>
    <row r="716" spans="2:7" s="56" customFormat="1" ht="18" customHeight="1" x14ac:dyDescent="0.2">
      <c r="B716" s="19"/>
      <c r="C716" s="209"/>
      <c r="D716" s="207"/>
      <c r="E716" s="207"/>
      <c r="G716" s="207"/>
    </row>
    <row r="717" spans="2:7" s="56" customFormat="1" ht="18" customHeight="1" x14ac:dyDescent="0.2">
      <c r="B717" s="19"/>
      <c r="C717" s="209"/>
      <c r="D717" s="207"/>
      <c r="E717" s="207"/>
      <c r="G717" s="207"/>
    </row>
    <row r="718" spans="2:7" s="56" customFormat="1" ht="18" customHeight="1" x14ac:dyDescent="0.2">
      <c r="B718" s="19"/>
      <c r="C718" s="209"/>
      <c r="D718" s="207"/>
      <c r="E718" s="207"/>
      <c r="G718" s="207"/>
    </row>
    <row r="719" spans="2:7" s="56" customFormat="1" ht="18" customHeight="1" x14ac:dyDescent="0.2">
      <c r="B719" s="19"/>
      <c r="C719" s="209"/>
      <c r="D719" s="207"/>
      <c r="E719" s="207"/>
      <c r="G719" s="207"/>
    </row>
    <row r="720" spans="2:7" s="56" customFormat="1" ht="18" customHeight="1" x14ac:dyDescent="0.2">
      <c r="B720" s="19"/>
      <c r="C720" s="209"/>
      <c r="D720" s="207"/>
      <c r="E720" s="207"/>
      <c r="G720" s="207"/>
    </row>
    <row r="721" spans="2:7" s="56" customFormat="1" ht="18" customHeight="1" x14ac:dyDescent="0.2">
      <c r="B721" s="19"/>
      <c r="C721" s="209"/>
      <c r="D721" s="207"/>
      <c r="E721" s="207"/>
      <c r="G721" s="207"/>
    </row>
    <row r="722" spans="2:7" ht="18" customHeight="1" x14ac:dyDescent="0.25">
      <c r="C722" s="92"/>
    </row>
    <row r="723" spans="2:7" ht="18" customHeight="1" x14ac:dyDescent="0.25">
      <c r="C723" s="92"/>
    </row>
    <row r="724" spans="2:7" ht="18" customHeight="1" x14ac:dyDescent="0.25">
      <c r="C724" s="92"/>
    </row>
    <row r="725" spans="2:7" ht="18" customHeight="1" x14ac:dyDescent="0.25">
      <c r="C725" s="92"/>
    </row>
    <row r="726" spans="2:7" ht="18" customHeight="1" x14ac:dyDescent="0.25">
      <c r="C726" s="92"/>
    </row>
    <row r="727" spans="2:7" ht="18" customHeight="1" x14ac:dyDescent="0.25">
      <c r="C727" s="92"/>
    </row>
    <row r="728" spans="2:7" ht="18" customHeight="1" x14ac:dyDescent="0.25">
      <c r="C728" s="92"/>
    </row>
    <row r="729" spans="2:7" ht="18" customHeight="1" x14ac:dyDescent="0.25">
      <c r="C729" s="92"/>
    </row>
    <row r="730" spans="2:7" ht="18" customHeight="1" x14ac:dyDescent="0.25">
      <c r="C730" s="92"/>
    </row>
    <row r="731" spans="2:7" ht="18" customHeight="1" x14ac:dyDescent="0.25">
      <c r="C731" s="92"/>
    </row>
    <row r="732" spans="2:7" ht="18" customHeight="1" x14ac:dyDescent="0.25">
      <c r="C732" s="92"/>
    </row>
    <row r="733" spans="2:7" ht="18" customHeight="1" x14ac:dyDescent="0.25">
      <c r="C733" s="92"/>
    </row>
    <row r="734" spans="2:7" ht="18" customHeight="1" x14ac:dyDescent="0.25"/>
    <row r="735" spans="2:7" ht="18" customHeight="1" x14ac:dyDescent="0.25"/>
    <row r="736" spans="2:7" ht="18" customHeight="1" x14ac:dyDescent="0.25"/>
    <row r="737" spans="2:7" ht="18" customHeight="1" x14ac:dyDescent="0.25"/>
    <row r="738" spans="2:7" ht="18" customHeight="1" x14ac:dyDescent="0.25"/>
    <row r="739" spans="2:7" ht="18" customHeight="1" x14ac:dyDescent="0.25"/>
    <row r="740" spans="2:7" ht="18" customHeight="1" x14ac:dyDescent="0.25"/>
    <row r="741" spans="2:7" ht="18" customHeight="1" x14ac:dyDescent="0.25"/>
    <row r="742" spans="2:7" ht="18" customHeight="1" x14ac:dyDescent="0.25"/>
    <row r="743" spans="2:7" ht="18" customHeight="1" x14ac:dyDescent="0.25"/>
    <row r="744" spans="2:7" ht="18" customHeight="1" x14ac:dyDescent="0.25"/>
    <row r="745" spans="2:7" ht="18" customHeight="1" x14ac:dyDescent="0.25"/>
    <row r="746" spans="2:7" ht="18" customHeight="1" x14ac:dyDescent="0.25"/>
    <row r="747" spans="2:7" ht="18" customHeight="1" x14ac:dyDescent="0.25"/>
    <row r="748" spans="2:7" ht="18" customHeight="1" x14ac:dyDescent="0.25"/>
    <row r="749" spans="2:7" ht="18" customHeight="1" x14ac:dyDescent="0.25"/>
    <row r="750" spans="2:7" ht="18" customHeight="1" x14ac:dyDescent="0.25"/>
    <row r="751" spans="2:7" ht="18" customHeight="1" x14ac:dyDescent="0.25"/>
    <row r="752" spans="2:7" s="215" customFormat="1" ht="18" customHeight="1" x14ac:dyDescent="0.25">
      <c r="B752" s="19"/>
      <c r="C752" s="276"/>
      <c r="D752" s="266"/>
      <c r="E752" s="266"/>
      <c r="G752" s="266"/>
    </row>
    <row r="753" ht="18" customHeight="1" x14ac:dyDescent="0.25"/>
    <row r="754" ht="18" customHeight="1" x14ac:dyDescent="0.25"/>
    <row r="755" ht="18" customHeight="1" x14ac:dyDescent="0.25"/>
    <row r="756" ht="18" customHeight="1" x14ac:dyDescent="0.25"/>
    <row r="757" ht="18" customHeight="1" x14ac:dyDescent="0.25"/>
    <row r="758" ht="18" customHeight="1" x14ac:dyDescent="0.25"/>
    <row r="759" ht="18" customHeight="1" x14ac:dyDescent="0.25"/>
    <row r="760" ht="18" customHeight="1" x14ac:dyDescent="0.25"/>
    <row r="761" ht="18" customHeight="1" x14ac:dyDescent="0.25"/>
    <row r="762" ht="18" customHeight="1" x14ac:dyDescent="0.25"/>
    <row r="763" ht="18" customHeight="1" x14ac:dyDescent="0.25"/>
    <row r="764" ht="18" customHeight="1" x14ac:dyDescent="0.25"/>
    <row r="765" ht="18" customHeight="1" x14ac:dyDescent="0.25"/>
    <row r="766" ht="18" customHeight="1" x14ac:dyDescent="0.25"/>
    <row r="767" ht="18" customHeight="1" x14ac:dyDescent="0.25"/>
  </sheetData>
  <mergeCells count="45">
    <mergeCell ref="C189:G189"/>
    <mergeCell ref="C221:F221"/>
    <mergeCell ref="C224:G224"/>
    <mergeCell ref="C267:D267"/>
    <mergeCell ref="C314:D314"/>
    <mergeCell ref="C71:G71"/>
    <mergeCell ref="B72:G72"/>
    <mergeCell ref="C116:F116"/>
    <mergeCell ref="C119:G119"/>
    <mergeCell ref="C186:F186"/>
    <mergeCell ref="C62:G62"/>
    <mergeCell ref="C64:G64"/>
    <mergeCell ref="C65:G65"/>
    <mergeCell ref="C69:G69"/>
    <mergeCell ref="B70:G70"/>
    <mergeCell ref="C56:G56"/>
    <mergeCell ref="C57:G57"/>
    <mergeCell ref="C58:G58"/>
    <mergeCell ref="C59:G59"/>
    <mergeCell ref="C60:G60"/>
    <mergeCell ref="C51:G51"/>
    <mergeCell ref="C52:G52"/>
    <mergeCell ref="C53:G53"/>
    <mergeCell ref="C54:G54"/>
    <mergeCell ref="C55:G55"/>
    <mergeCell ref="C45:G45"/>
    <mergeCell ref="C46:G46"/>
    <mergeCell ref="C47:G47"/>
    <mergeCell ref="C48:G48"/>
    <mergeCell ref="C50:G50"/>
    <mergeCell ref="B35:G35"/>
    <mergeCell ref="B37:G37"/>
    <mergeCell ref="B39:G39"/>
    <mergeCell ref="B41:G41"/>
    <mergeCell ref="C44:G44"/>
    <mergeCell ref="B15:G15"/>
    <mergeCell ref="C16:G16"/>
    <mergeCell ref="B17:G17"/>
    <mergeCell ref="B25:G25"/>
    <mergeCell ref="B33:G33"/>
    <mergeCell ref="B10:G10"/>
    <mergeCell ref="B11:G11"/>
    <mergeCell ref="B12:G12"/>
    <mergeCell ref="B13:G13"/>
    <mergeCell ref="B14:G14"/>
  </mergeCells>
  <pageMargins left="1.0236111111111099" right="0.47222222222222199" top="0.98402777777777795" bottom="0.78680555555555598" header="0.39374999999999999" footer="0.196527777777778"/>
  <pageSetup paperSize="9" scale="62" orientation="portrait" horizontalDpi="300" verticalDpi="300"/>
  <headerFooter>
    <oddHeader>&amp;C&amp;28 &amp;12</oddHeader>
    <oddFooter>&amp;C&amp;"Arial,Navadno"&amp;P/&amp;N</oddFooter>
  </headerFooter>
  <rowBreaks count="13" manualBreakCount="13">
    <brk id="42" max="16383" man="1"/>
    <brk id="67" max="16383" man="1"/>
    <brk id="117" max="16383" man="1"/>
    <brk id="164" max="16383" man="1"/>
    <brk id="187" max="16383" man="1"/>
    <brk id="222" max="16383" man="1"/>
    <brk id="265" max="16383" man="1"/>
    <brk id="315" max="16383" man="1"/>
    <brk id="366" max="16383" man="1"/>
    <brk id="425" max="16383" man="1"/>
    <brk id="459" max="16383" man="1"/>
    <brk id="502" max="16383" man="1"/>
    <brk id="536"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01"/>
  <sheetViews>
    <sheetView zoomScale="80" zoomScaleNormal="80" zoomScalePageLayoutView="80" workbookViewId="0">
      <selection activeCell="B11" sqref="B11:G11"/>
    </sheetView>
  </sheetViews>
  <sheetFormatPr defaultColWidth="9.69921875" defaultRowHeight="15.75" x14ac:dyDescent="0.25"/>
  <cols>
    <col min="1" max="1" width="2.796875" style="19" customWidth="1"/>
    <col min="2" max="2" width="5.796875" style="19" customWidth="1"/>
    <col min="3" max="3" width="40.796875" style="20" customWidth="1"/>
    <col min="4" max="4" width="10.796875" style="207" customWidth="1"/>
    <col min="5" max="5" width="12.796875" style="207" customWidth="1"/>
    <col min="6" max="6" width="8.296875" style="19" customWidth="1"/>
    <col min="7" max="7" width="15.796875" style="21" customWidth="1"/>
    <col min="8" max="8" width="2.796875" style="19" customWidth="1"/>
    <col min="9" max="257" width="9.69921875" style="19"/>
    <col min="258" max="258" width="5.19921875" style="19" customWidth="1"/>
    <col min="259" max="259" width="40.796875" style="19" customWidth="1"/>
    <col min="260" max="262" width="8.69921875" style="19" customWidth="1"/>
    <col min="263" max="263" width="12.796875" style="19" customWidth="1"/>
    <col min="264" max="513" width="9.69921875" style="19"/>
    <col min="514" max="514" width="5.19921875" style="19" customWidth="1"/>
    <col min="515" max="515" width="40.796875" style="19" customWidth="1"/>
    <col min="516" max="518" width="8.69921875" style="19" customWidth="1"/>
    <col min="519" max="519" width="12.796875" style="19" customWidth="1"/>
    <col min="520" max="769" width="9.69921875" style="19"/>
    <col min="770" max="770" width="5.19921875" style="19" customWidth="1"/>
    <col min="771" max="771" width="40.796875" style="19" customWidth="1"/>
    <col min="772" max="774" width="8.69921875" style="19" customWidth="1"/>
    <col min="775" max="775" width="12.796875" style="19" customWidth="1"/>
    <col min="776" max="1024" width="9.69921875" style="19"/>
  </cols>
  <sheetData>
    <row r="1" spans="2:7" ht="15" customHeight="1" x14ac:dyDescent="0.25"/>
    <row r="2" spans="2:7" ht="15" customHeight="1" x14ac:dyDescent="0.25"/>
    <row r="3" spans="2:7" ht="15" customHeight="1" x14ac:dyDescent="0.25"/>
    <row r="4" spans="2:7" ht="15" customHeight="1" x14ac:dyDescent="0.25"/>
    <row r="5" spans="2:7" ht="15" customHeight="1" x14ac:dyDescent="0.25"/>
    <row r="6" spans="2:7" ht="15" customHeight="1" x14ac:dyDescent="0.25"/>
    <row r="7" spans="2:7" ht="15" customHeight="1" x14ac:dyDescent="0.25"/>
    <row r="8" spans="2:7" ht="15" customHeight="1" x14ac:dyDescent="0.25"/>
    <row r="9" spans="2:7" ht="15" customHeight="1" x14ac:dyDescent="0.25"/>
    <row r="10" spans="2:7" ht="20.100000000000001" customHeight="1" x14ac:dyDescent="0.25">
      <c r="B10" s="461" t="s">
        <v>27</v>
      </c>
      <c r="C10" s="461"/>
      <c r="D10" s="461"/>
      <c r="E10" s="461"/>
      <c r="F10" s="461"/>
      <c r="G10" s="461"/>
    </row>
    <row r="11" spans="2:7" ht="20.100000000000001" customHeight="1" x14ac:dyDescent="0.25">
      <c r="B11" s="462" t="s">
        <v>274</v>
      </c>
      <c r="C11" s="462"/>
      <c r="D11" s="462"/>
      <c r="E11" s="462"/>
      <c r="F11" s="462"/>
      <c r="G11" s="462"/>
    </row>
    <row r="12" spans="2:7" ht="15" customHeight="1" x14ac:dyDescent="0.25">
      <c r="B12" s="463"/>
      <c r="C12" s="463"/>
      <c r="D12" s="463"/>
      <c r="E12" s="463"/>
      <c r="F12" s="463"/>
      <c r="G12" s="463"/>
    </row>
    <row r="13" spans="2:7" ht="15" customHeight="1" x14ac:dyDescent="0.25">
      <c r="B13" s="464"/>
      <c r="C13" s="464"/>
      <c r="D13" s="464"/>
      <c r="E13" s="464"/>
      <c r="F13" s="464"/>
      <c r="G13" s="464"/>
    </row>
    <row r="14" spans="2:7" ht="20.100000000000001" customHeight="1" x14ac:dyDescent="0.25">
      <c r="B14" s="461" t="s">
        <v>275</v>
      </c>
      <c r="C14" s="461"/>
      <c r="D14" s="461"/>
      <c r="E14" s="461"/>
      <c r="F14" s="461"/>
      <c r="G14" s="461"/>
    </row>
    <row r="15" spans="2:7" ht="15" customHeight="1" x14ac:dyDescent="0.25">
      <c r="B15" s="464"/>
      <c r="C15" s="464"/>
      <c r="D15" s="464"/>
      <c r="E15" s="464"/>
      <c r="F15" s="464"/>
      <c r="G15" s="464"/>
    </row>
    <row r="16" spans="2:7" ht="20.100000000000001" customHeight="1" x14ac:dyDescent="0.25">
      <c r="B16" s="30" t="s">
        <v>30</v>
      </c>
      <c r="C16" s="465" t="s">
        <v>31</v>
      </c>
      <c r="D16" s="465"/>
      <c r="E16" s="465"/>
      <c r="F16" s="465"/>
      <c r="G16" s="465"/>
    </row>
    <row r="17" spans="1:7" ht="15" customHeight="1" x14ac:dyDescent="0.25">
      <c r="B17" s="466"/>
      <c r="C17" s="466"/>
      <c r="D17" s="466"/>
      <c r="E17" s="466"/>
      <c r="F17" s="466"/>
      <c r="G17" s="466"/>
    </row>
    <row r="18" spans="1:7" ht="15" customHeight="1" x14ac:dyDescent="0.25">
      <c r="B18" s="32"/>
      <c r="C18" s="33" t="s">
        <v>32</v>
      </c>
      <c r="D18" s="277"/>
      <c r="E18" s="277"/>
      <c r="F18" s="34"/>
      <c r="G18" s="35">
        <f>G120</f>
        <v>0</v>
      </c>
    </row>
    <row r="19" spans="1:7" ht="15" customHeight="1" x14ac:dyDescent="0.25">
      <c r="B19" s="32"/>
      <c r="C19" s="33" t="s">
        <v>33</v>
      </c>
      <c r="D19" s="277"/>
      <c r="E19" s="277"/>
      <c r="F19" s="34"/>
      <c r="G19" s="35">
        <f>G189</f>
        <v>0</v>
      </c>
    </row>
    <row r="20" spans="1:7" ht="15" customHeight="1" x14ac:dyDescent="0.25">
      <c r="B20" s="32"/>
      <c r="C20" s="33" t="s">
        <v>34</v>
      </c>
      <c r="D20" s="277"/>
      <c r="E20" s="277"/>
      <c r="F20" s="34"/>
      <c r="G20" s="35">
        <f>G226</f>
        <v>0</v>
      </c>
    </row>
    <row r="21" spans="1:7" ht="30.75" x14ac:dyDescent="0.25">
      <c r="A21" s="28"/>
      <c r="B21" s="32"/>
      <c r="C21" s="70" t="s">
        <v>35</v>
      </c>
      <c r="D21" s="277"/>
      <c r="E21" s="277"/>
      <c r="F21" s="34"/>
      <c r="G21" s="35">
        <f>ROUND((G18+G19+G20)*0.1,2)</f>
        <v>0</v>
      </c>
    </row>
    <row r="22" spans="1:7" ht="20.100000000000001" customHeight="1" x14ac:dyDescent="0.25">
      <c r="B22" s="32"/>
      <c r="C22" s="33" t="s">
        <v>36</v>
      </c>
      <c r="D22" s="277"/>
      <c r="E22" s="277"/>
      <c r="F22" s="34"/>
      <c r="G22" s="39">
        <f>G20+G19+G18+G21</f>
        <v>0</v>
      </c>
    </row>
    <row r="23" spans="1:7" ht="15" customHeight="1" x14ac:dyDescent="0.25">
      <c r="B23" s="467"/>
      <c r="C23" s="467"/>
      <c r="D23" s="467"/>
      <c r="E23" s="467"/>
      <c r="F23" s="467"/>
      <c r="G23" s="467"/>
    </row>
    <row r="24" spans="1:7" x14ac:dyDescent="0.25">
      <c r="B24" s="32"/>
      <c r="C24" s="36" t="s">
        <v>37</v>
      </c>
      <c r="D24" s="277"/>
      <c r="E24" s="277"/>
      <c r="F24" s="34"/>
      <c r="G24" s="37">
        <f>G257</f>
        <v>0</v>
      </c>
    </row>
    <row r="25" spans="1:7" ht="15" customHeight="1" x14ac:dyDescent="0.25">
      <c r="B25" s="467"/>
      <c r="C25" s="467"/>
      <c r="D25" s="467"/>
      <c r="E25" s="467"/>
      <c r="F25" s="467"/>
      <c r="G25" s="467"/>
    </row>
    <row r="26" spans="1:7" ht="20.100000000000001" customHeight="1" x14ac:dyDescent="0.25">
      <c r="B26" s="32"/>
      <c r="C26" s="33" t="s">
        <v>38</v>
      </c>
      <c r="D26" s="277"/>
      <c r="E26" s="277"/>
      <c r="F26" s="34"/>
      <c r="G26" s="39"/>
    </row>
    <row r="27" spans="1:7" ht="15" customHeight="1" x14ac:dyDescent="0.25">
      <c r="B27" s="32"/>
      <c r="C27" s="40" t="s">
        <v>39</v>
      </c>
      <c r="D27" s="277"/>
      <c r="E27" s="277"/>
      <c r="F27" s="34"/>
      <c r="G27" s="35">
        <f>G279</f>
        <v>0</v>
      </c>
    </row>
    <row r="28" spans="1:7" ht="15" customHeight="1" x14ac:dyDescent="0.25">
      <c r="B28" s="32"/>
      <c r="C28" s="41" t="s">
        <v>40</v>
      </c>
      <c r="D28" s="277"/>
      <c r="E28" s="277"/>
      <c r="F28" s="34"/>
      <c r="G28" s="35">
        <f>G301</f>
        <v>0</v>
      </c>
    </row>
    <row r="29" spans="1:7" ht="15" customHeight="1" x14ac:dyDescent="0.25">
      <c r="B29" s="32"/>
      <c r="C29" s="42" t="s">
        <v>41</v>
      </c>
      <c r="D29" s="277"/>
      <c r="E29" s="277"/>
      <c r="F29" s="34"/>
      <c r="G29" s="35">
        <f>G317</f>
        <v>0</v>
      </c>
    </row>
    <row r="30" spans="1:7" ht="15" customHeight="1" x14ac:dyDescent="0.25">
      <c r="B30" s="32"/>
      <c r="C30" s="42" t="s">
        <v>42</v>
      </c>
      <c r="D30" s="277"/>
      <c r="E30" s="277"/>
      <c r="F30" s="34"/>
      <c r="G30" s="35">
        <f>G335</f>
        <v>0</v>
      </c>
    </row>
    <row r="31" spans="1:7" ht="15" customHeight="1" x14ac:dyDescent="0.25">
      <c r="B31" s="32"/>
      <c r="C31" s="43" t="s">
        <v>43</v>
      </c>
      <c r="D31" s="277"/>
      <c r="E31" s="277"/>
      <c r="F31" s="34"/>
      <c r="G31" s="35">
        <f>G27+G28+G29+G30</f>
        <v>0</v>
      </c>
    </row>
    <row r="32" spans="1:7" ht="15" customHeight="1" x14ac:dyDescent="0.25">
      <c r="B32" s="32"/>
      <c r="C32" s="43" t="s">
        <v>276</v>
      </c>
      <c r="D32" s="277"/>
      <c r="E32" s="277"/>
      <c r="F32" s="34"/>
      <c r="G32" s="35">
        <f>G31*11</f>
        <v>0</v>
      </c>
    </row>
    <row r="33" spans="1:8" ht="15" customHeight="1" x14ac:dyDescent="0.25">
      <c r="B33" s="467"/>
      <c r="C33" s="467"/>
      <c r="D33" s="467"/>
      <c r="E33" s="467"/>
      <c r="F33" s="467"/>
      <c r="G33" s="467"/>
    </row>
    <row r="34" spans="1:8" ht="20.100000000000001" customHeight="1" x14ac:dyDescent="0.25">
      <c r="B34" s="32"/>
      <c r="C34" s="44" t="s">
        <v>45</v>
      </c>
      <c r="D34" s="277"/>
      <c r="E34" s="277"/>
      <c r="F34" s="34"/>
      <c r="G34" s="39">
        <f>ROUND(G22+G24+G32,2)</f>
        <v>0</v>
      </c>
    </row>
    <row r="35" spans="1:8" ht="15" customHeight="1" x14ac:dyDescent="0.25">
      <c r="B35" s="467"/>
      <c r="C35" s="467"/>
      <c r="D35" s="467"/>
      <c r="E35" s="467"/>
      <c r="F35" s="467"/>
      <c r="G35" s="467"/>
    </row>
    <row r="36" spans="1:8" ht="20.100000000000001" customHeight="1" x14ac:dyDescent="0.25">
      <c r="B36" s="30" t="s">
        <v>46</v>
      </c>
      <c r="C36" s="44" t="s">
        <v>47</v>
      </c>
      <c r="D36" s="277"/>
      <c r="E36" s="277"/>
      <c r="F36" s="34"/>
      <c r="G36" s="39">
        <f>G471</f>
        <v>0</v>
      </c>
    </row>
    <row r="37" spans="1:8" ht="15" customHeight="1" x14ac:dyDescent="0.25">
      <c r="B37" s="467"/>
      <c r="C37" s="467"/>
      <c r="D37" s="467"/>
      <c r="E37" s="467"/>
      <c r="F37" s="467"/>
      <c r="G37" s="467"/>
    </row>
    <row r="38" spans="1:8" ht="20.100000000000001" customHeight="1" x14ac:dyDescent="0.25">
      <c r="B38" s="45" t="s">
        <v>48</v>
      </c>
      <c r="C38" s="46" t="s">
        <v>49</v>
      </c>
      <c r="D38" s="278"/>
      <c r="E38" s="278"/>
      <c r="F38" s="47"/>
      <c r="G38" s="48">
        <f>G494</f>
        <v>0</v>
      </c>
    </row>
    <row r="39" spans="1:8" ht="15" customHeight="1" x14ac:dyDescent="0.25">
      <c r="B39" s="466"/>
      <c r="C39" s="466"/>
      <c r="D39" s="466"/>
      <c r="E39" s="466"/>
      <c r="F39" s="466"/>
      <c r="G39" s="466"/>
    </row>
    <row r="40" spans="1:8" ht="20.100000000000001" customHeight="1" x14ac:dyDescent="0.25">
      <c r="B40" s="30"/>
      <c r="C40" s="49" t="s">
        <v>50</v>
      </c>
      <c r="D40" s="277"/>
      <c r="E40" s="277"/>
      <c r="F40" s="34"/>
      <c r="G40" s="39">
        <f>G34+G36+G38</f>
        <v>0</v>
      </c>
    </row>
    <row r="41" spans="1:8" ht="15" customHeight="1" x14ac:dyDescent="0.25">
      <c r="B41" s="463"/>
      <c r="C41" s="463"/>
      <c r="D41" s="463"/>
      <c r="E41" s="463"/>
      <c r="F41" s="463"/>
      <c r="G41" s="463"/>
    </row>
    <row r="42" spans="1:8" ht="15" customHeight="1" x14ac:dyDescent="0.25"/>
    <row r="43" spans="1:8" ht="15" customHeight="1" x14ac:dyDescent="0.25"/>
    <row r="44" spans="1:8" ht="15" customHeight="1" x14ac:dyDescent="0.25">
      <c r="A44" s="3"/>
      <c r="B44" s="3"/>
      <c r="C44" s="279"/>
      <c r="D44" s="51"/>
      <c r="E44" s="51"/>
      <c r="F44" s="3"/>
      <c r="G44" s="51"/>
      <c r="H44" s="3"/>
    </row>
    <row r="45" spans="1:8" ht="15" customHeight="1" x14ac:dyDescent="0.25">
      <c r="A45" s="3"/>
      <c r="B45" s="3"/>
      <c r="C45" s="50"/>
      <c r="D45" s="51"/>
      <c r="E45" s="51"/>
      <c r="F45" s="52"/>
      <c r="G45" s="53"/>
      <c r="H45" s="3"/>
    </row>
    <row r="46" spans="1:8" ht="15" customHeight="1" x14ac:dyDescent="0.25">
      <c r="A46" s="3"/>
      <c r="B46" s="3"/>
      <c r="C46" s="468" t="s">
        <v>51</v>
      </c>
      <c r="D46" s="468"/>
      <c r="E46" s="468"/>
      <c r="F46" s="468"/>
      <c r="G46" s="468"/>
      <c r="H46" s="3"/>
    </row>
    <row r="47" spans="1:8" ht="15" customHeight="1" x14ac:dyDescent="0.25">
      <c r="A47" s="3"/>
      <c r="B47" s="3"/>
      <c r="C47" s="469"/>
      <c r="D47" s="469"/>
      <c r="E47" s="469"/>
      <c r="F47" s="469"/>
      <c r="G47" s="469"/>
      <c r="H47" s="3"/>
    </row>
    <row r="48" spans="1:8" ht="15" customHeight="1" x14ac:dyDescent="0.25">
      <c r="A48" s="3"/>
      <c r="B48" s="3"/>
      <c r="C48" s="469" t="s">
        <v>52</v>
      </c>
      <c r="D48" s="469"/>
      <c r="E48" s="469"/>
      <c r="F48" s="469"/>
      <c r="G48" s="469"/>
      <c r="H48" s="3"/>
    </row>
    <row r="49" spans="1:8" ht="15" customHeight="1" x14ac:dyDescent="0.25">
      <c r="A49" s="3"/>
      <c r="B49" s="3"/>
      <c r="C49" s="469" t="s">
        <v>53</v>
      </c>
      <c r="D49" s="469"/>
      <c r="E49" s="469"/>
      <c r="F49" s="469"/>
      <c r="G49" s="469"/>
      <c r="H49" s="3"/>
    </row>
    <row r="50" spans="1:8" ht="15" customHeight="1" x14ac:dyDescent="0.25">
      <c r="A50" s="3"/>
      <c r="B50" s="3"/>
      <c r="C50" s="469" t="s">
        <v>54</v>
      </c>
      <c r="D50" s="469"/>
      <c r="E50" s="469"/>
      <c r="F50" s="469"/>
      <c r="G50" s="469"/>
      <c r="H50" s="3"/>
    </row>
    <row r="51" spans="1:8" ht="15" customHeight="1" x14ac:dyDescent="0.25">
      <c r="A51" s="3"/>
      <c r="B51" s="3"/>
      <c r="C51" s="50" t="s">
        <v>55</v>
      </c>
      <c r="D51" s="350"/>
      <c r="E51" s="350"/>
      <c r="F51" s="54"/>
      <c r="G51" s="54"/>
      <c r="H51" s="3"/>
    </row>
    <row r="52" spans="1:8" ht="15" customHeight="1" x14ac:dyDescent="0.25">
      <c r="A52" s="3"/>
      <c r="B52" s="3"/>
      <c r="C52" s="469" t="s">
        <v>56</v>
      </c>
      <c r="D52" s="469"/>
      <c r="E52" s="469"/>
      <c r="F52" s="469"/>
      <c r="G52" s="469"/>
      <c r="H52" s="3"/>
    </row>
    <row r="53" spans="1:8" ht="15" customHeight="1" x14ac:dyDescent="0.25">
      <c r="A53" s="3"/>
      <c r="B53" s="3"/>
      <c r="C53" s="469" t="s">
        <v>57</v>
      </c>
      <c r="D53" s="469"/>
      <c r="E53" s="469"/>
      <c r="F53" s="469"/>
      <c r="G53" s="469"/>
      <c r="H53" s="3"/>
    </row>
    <row r="54" spans="1:8" ht="15" customHeight="1" x14ac:dyDescent="0.25">
      <c r="A54" s="3"/>
      <c r="B54" s="3"/>
      <c r="C54" s="469" t="s">
        <v>58</v>
      </c>
      <c r="D54" s="469"/>
      <c r="E54" s="469"/>
      <c r="F54" s="469"/>
      <c r="G54" s="469"/>
      <c r="H54" s="3"/>
    </row>
    <row r="55" spans="1:8" ht="15" customHeight="1" x14ac:dyDescent="0.25">
      <c r="A55" s="3"/>
      <c r="B55" s="3"/>
      <c r="C55" s="469" t="s">
        <v>59</v>
      </c>
      <c r="D55" s="469"/>
      <c r="E55" s="469"/>
      <c r="F55" s="469"/>
      <c r="G55" s="469"/>
      <c r="H55" s="3"/>
    </row>
    <row r="56" spans="1:8" ht="15" customHeight="1" x14ac:dyDescent="0.25">
      <c r="A56" s="3"/>
      <c r="B56" s="3"/>
      <c r="C56" s="469" t="s">
        <v>60</v>
      </c>
      <c r="D56" s="469"/>
      <c r="E56" s="469"/>
      <c r="F56" s="469"/>
      <c r="G56" s="469"/>
      <c r="H56" s="3"/>
    </row>
    <row r="57" spans="1:8" ht="15" customHeight="1" x14ac:dyDescent="0.25">
      <c r="A57" s="3"/>
      <c r="B57" s="3"/>
      <c r="C57" s="469" t="s">
        <v>61</v>
      </c>
      <c r="D57" s="469"/>
      <c r="E57" s="469"/>
      <c r="F57" s="469"/>
      <c r="G57" s="469"/>
      <c r="H57" s="3"/>
    </row>
    <row r="58" spans="1:8" ht="15" customHeight="1" x14ac:dyDescent="0.25">
      <c r="A58" s="3"/>
      <c r="B58" s="3"/>
      <c r="C58" s="469" t="s">
        <v>62</v>
      </c>
      <c r="D58" s="469"/>
      <c r="E58" s="469"/>
      <c r="F58" s="469"/>
      <c r="G58" s="469"/>
      <c r="H58" s="3"/>
    </row>
    <row r="59" spans="1:8" ht="15" customHeight="1" x14ac:dyDescent="0.25">
      <c r="A59" s="3"/>
      <c r="B59" s="3"/>
      <c r="C59" s="469" t="s">
        <v>63</v>
      </c>
      <c r="D59" s="469"/>
      <c r="E59" s="469"/>
      <c r="F59" s="469"/>
      <c r="G59" s="469"/>
      <c r="H59" s="3"/>
    </row>
    <row r="60" spans="1:8" ht="15" customHeight="1" x14ac:dyDescent="0.25">
      <c r="A60" s="3"/>
      <c r="B60" s="3"/>
      <c r="C60" s="469" t="s">
        <v>64</v>
      </c>
      <c r="D60" s="469"/>
      <c r="E60" s="469"/>
      <c r="F60" s="469"/>
      <c r="G60" s="469"/>
      <c r="H60" s="3"/>
    </row>
    <row r="61" spans="1:8" ht="15" customHeight="1" x14ac:dyDescent="0.25">
      <c r="A61" s="3"/>
      <c r="B61" s="3"/>
      <c r="C61" s="469" t="s">
        <v>65</v>
      </c>
      <c r="D61" s="469"/>
      <c r="E61" s="469"/>
      <c r="F61" s="469"/>
      <c r="G61" s="469"/>
      <c r="H61" s="3"/>
    </row>
    <row r="62" spans="1:8" ht="15" customHeight="1" x14ac:dyDescent="0.25">
      <c r="A62" s="3"/>
      <c r="B62" s="3"/>
      <c r="C62" s="469" t="s">
        <v>66</v>
      </c>
      <c r="D62" s="469"/>
      <c r="E62" s="469"/>
      <c r="F62" s="469"/>
      <c r="G62" s="469"/>
      <c r="H62" s="3"/>
    </row>
    <row r="63" spans="1:8" ht="15" customHeight="1" x14ac:dyDescent="0.25">
      <c r="A63" s="3"/>
      <c r="B63" s="3"/>
      <c r="C63" s="50"/>
      <c r="D63" s="350"/>
      <c r="E63" s="350"/>
      <c r="F63" s="54"/>
      <c r="G63" s="54"/>
      <c r="H63" s="3"/>
    </row>
    <row r="64" spans="1:8" ht="86.25" customHeight="1" x14ac:dyDescent="0.25">
      <c r="A64" s="3"/>
      <c r="B64" s="3"/>
      <c r="C64" s="470" t="s">
        <v>67</v>
      </c>
      <c r="D64" s="470"/>
      <c r="E64" s="470"/>
      <c r="F64" s="470"/>
      <c r="G64" s="470"/>
    </row>
    <row r="65" spans="1:8" x14ac:dyDescent="0.25">
      <c r="A65" s="3"/>
      <c r="B65" s="3"/>
      <c r="C65" s="280"/>
      <c r="D65" s="501"/>
      <c r="E65" s="501"/>
      <c r="F65" s="280"/>
      <c r="G65" s="280"/>
    </row>
    <row r="66" spans="1:8" ht="15" customHeight="1" x14ac:dyDescent="0.25">
      <c r="A66" s="3"/>
      <c r="B66" s="3"/>
      <c r="C66" s="471" t="s">
        <v>68</v>
      </c>
      <c r="D66" s="471"/>
      <c r="E66" s="471"/>
      <c r="F66" s="471"/>
      <c r="G66" s="471"/>
      <c r="H66" s="3"/>
    </row>
    <row r="67" spans="1:8" ht="15" customHeight="1" x14ac:dyDescent="0.25">
      <c r="A67" s="3"/>
      <c r="B67" s="3"/>
      <c r="C67" s="471" t="s">
        <v>69</v>
      </c>
      <c r="D67" s="471"/>
      <c r="E67" s="471"/>
      <c r="F67" s="471"/>
      <c r="G67" s="471"/>
      <c r="H67" s="3"/>
    </row>
    <row r="68" spans="1:8" ht="15" customHeight="1" x14ac:dyDescent="0.25">
      <c r="A68" s="3"/>
      <c r="B68" s="3"/>
      <c r="C68" s="469"/>
      <c r="D68" s="469"/>
      <c r="E68" s="469"/>
      <c r="F68" s="469"/>
      <c r="G68" s="469"/>
      <c r="H68" s="3"/>
    </row>
    <row r="69" spans="1:8" ht="15" customHeight="1" x14ac:dyDescent="0.25"/>
    <row r="70" spans="1:8" ht="15" customHeight="1" x14ac:dyDescent="0.25">
      <c r="B70" s="478"/>
      <c r="C70" s="478"/>
      <c r="D70" s="478"/>
      <c r="E70" s="478"/>
      <c r="F70" s="478"/>
      <c r="G70" s="478"/>
    </row>
    <row r="71" spans="1:8" ht="18" x14ac:dyDescent="0.25">
      <c r="B71" s="55" t="s">
        <v>30</v>
      </c>
      <c r="C71" s="479" t="s">
        <v>277</v>
      </c>
      <c r="D71" s="479"/>
      <c r="E71" s="479"/>
      <c r="F71" s="479"/>
      <c r="G71" s="479"/>
    </row>
    <row r="72" spans="1:8" ht="15" customHeight="1" x14ac:dyDescent="0.25">
      <c r="B72" s="472"/>
      <c r="C72" s="472"/>
      <c r="D72" s="472"/>
      <c r="E72" s="472"/>
      <c r="F72" s="472"/>
      <c r="G72" s="472"/>
    </row>
    <row r="73" spans="1:8" s="56" customFormat="1" ht="20.100000000000001" customHeight="1" x14ac:dyDescent="0.25">
      <c r="B73" s="138" t="s">
        <v>70</v>
      </c>
      <c r="C73" s="480" t="s">
        <v>71</v>
      </c>
      <c r="D73" s="480"/>
      <c r="E73" s="480"/>
      <c r="F73" s="480"/>
      <c r="G73" s="480"/>
    </row>
    <row r="74" spans="1:8" s="56" customFormat="1" ht="15" customHeight="1" x14ac:dyDescent="0.25">
      <c r="B74" s="138"/>
      <c r="C74" s="141"/>
      <c r="D74" s="281"/>
      <c r="E74" s="281"/>
      <c r="F74" s="282"/>
      <c r="G74" s="281"/>
    </row>
    <row r="75" spans="1:8" ht="15" customHeight="1" x14ac:dyDescent="0.25">
      <c r="B75" s="57" t="s">
        <v>4</v>
      </c>
      <c r="C75" s="58" t="s">
        <v>72</v>
      </c>
      <c r="D75" s="60" t="s">
        <v>73</v>
      </c>
      <c r="E75" s="59" t="s">
        <v>74</v>
      </c>
      <c r="F75" s="57"/>
      <c r="G75" s="60" t="s">
        <v>75</v>
      </c>
    </row>
    <row r="76" spans="1:8" ht="15" customHeight="1" x14ac:dyDescent="0.25">
      <c r="B76" s="114"/>
      <c r="C76" s="22"/>
      <c r="F76" s="27"/>
      <c r="G76" s="24"/>
    </row>
    <row r="77" spans="1:8" ht="30" customHeight="1" x14ac:dyDescent="0.25">
      <c r="B77" s="154">
        <v>1</v>
      </c>
      <c r="C77" s="155" t="s">
        <v>76</v>
      </c>
      <c r="F77" s="27"/>
      <c r="G77" s="24"/>
    </row>
    <row r="78" spans="1:8" ht="15" customHeight="1" x14ac:dyDescent="0.25">
      <c r="B78" s="114"/>
      <c r="C78" s="22" t="s">
        <v>77</v>
      </c>
      <c r="D78" s="207">
        <v>1</v>
      </c>
      <c r="E78" s="86"/>
      <c r="F78" s="27"/>
      <c r="G78" s="24">
        <f>ROUND(D78*E78,2)</f>
        <v>0</v>
      </c>
    </row>
    <row r="79" spans="1:8" ht="15" customHeight="1" x14ac:dyDescent="0.25">
      <c r="B79" s="114"/>
      <c r="C79" s="92"/>
    </row>
    <row r="80" spans="1:8" ht="30" customHeight="1" x14ac:dyDescent="0.25">
      <c r="B80" s="289">
        <v>2</v>
      </c>
      <c r="C80" s="290" t="s">
        <v>78</v>
      </c>
      <c r="F80" s="171"/>
      <c r="G80" s="206"/>
    </row>
    <row r="81" spans="2:7" ht="15" customHeight="1" x14ac:dyDescent="0.25">
      <c r="B81" s="173"/>
      <c r="C81" s="174" t="s">
        <v>77</v>
      </c>
      <c r="D81" s="207">
        <v>1</v>
      </c>
      <c r="F81" s="171"/>
      <c r="G81" s="206">
        <f>ROUND(D81*E81,2)</f>
        <v>0</v>
      </c>
    </row>
    <row r="82" spans="2:7" ht="15" customHeight="1" x14ac:dyDescent="0.25">
      <c r="B82" s="173"/>
      <c r="C82" s="209"/>
      <c r="F82" s="56"/>
      <c r="G82" s="207"/>
    </row>
    <row r="83" spans="2:7" ht="30" customHeight="1" x14ac:dyDescent="0.25">
      <c r="B83" s="289">
        <v>3</v>
      </c>
      <c r="C83" s="290" t="s">
        <v>79</v>
      </c>
      <c r="F83" s="171"/>
      <c r="G83" s="206"/>
    </row>
    <row r="84" spans="2:7" ht="15" customHeight="1" x14ac:dyDescent="0.25">
      <c r="B84" s="173"/>
      <c r="C84" s="174" t="s">
        <v>77</v>
      </c>
      <c r="D84" s="207">
        <v>2</v>
      </c>
      <c r="F84" s="171"/>
      <c r="G84" s="206">
        <f>ROUND(D84*E84,2)</f>
        <v>0</v>
      </c>
    </row>
    <row r="85" spans="2:7" ht="15" customHeight="1" x14ac:dyDescent="0.25">
      <c r="B85" s="173"/>
      <c r="C85" s="209"/>
      <c r="F85" s="56"/>
      <c r="G85" s="207"/>
    </row>
    <row r="86" spans="2:7" ht="30" customHeight="1" x14ac:dyDescent="0.25">
      <c r="B86" s="289">
        <v>4</v>
      </c>
      <c r="C86" s="290" t="s">
        <v>80</v>
      </c>
      <c r="F86" s="171"/>
      <c r="G86" s="206"/>
    </row>
    <row r="87" spans="2:7" ht="15" customHeight="1" x14ac:dyDescent="0.25">
      <c r="B87" s="173"/>
      <c r="C87" s="174" t="s">
        <v>77</v>
      </c>
      <c r="D87" s="207">
        <v>75</v>
      </c>
      <c r="F87" s="171"/>
      <c r="G87" s="206">
        <f>ROUND(D87*E87,2)</f>
        <v>0</v>
      </c>
    </row>
    <row r="88" spans="2:7" ht="15" customHeight="1" x14ac:dyDescent="0.25">
      <c r="B88" s="173"/>
      <c r="C88" s="209"/>
      <c r="F88" s="56"/>
      <c r="G88" s="207"/>
    </row>
    <row r="89" spans="2:7" ht="30" customHeight="1" x14ac:dyDescent="0.25">
      <c r="B89" s="289">
        <v>5</v>
      </c>
      <c r="C89" s="290" t="s">
        <v>81</v>
      </c>
      <c r="F89" s="171"/>
      <c r="G89" s="206"/>
    </row>
    <row r="90" spans="2:7" ht="15" customHeight="1" x14ac:dyDescent="0.25">
      <c r="B90" s="173"/>
      <c r="C90" s="174" t="s">
        <v>82</v>
      </c>
      <c r="D90" s="207">
        <v>3745</v>
      </c>
      <c r="F90" s="171"/>
      <c r="G90" s="206">
        <f>ROUND(D90*E90,2)</f>
        <v>0</v>
      </c>
    </row>
    <row r="91" spans="2:7" ht="15" customHeight="1" x14ac:dyDescent="0.25">
      <c r="B91" s="173"/>
      <c r="C91" s="246"/>
      <c r="F91" s="56"/>
      <c r="G91" s="207"/>
    </row>
    <row r="92" spans="2:7" ht="30" customHeight="1" x14ac:dyDescent="0.25">
      <c r="B92" s="289">
        <v>6</v>
      </c>
      <c r="C92" s="290" t="s">
        <v>83</v>
      </c>
      <c r="F92" s="171"/>
      <c r="G92" s="206"/>
    </row>
    <row r="93" spans="2:7" ht="15" customHeight="1" x14ac:dyDescent="0.25">
      <c r="B93" s="173"/>
      <c r="C93" s="230" t="s">
        <v>84</v>
      </c>
      <c r="F93" s="171"/>
      <c r="G93" s="206"/>
    </row>
    <row r="94" spans="2:7" ht="15" customHeight="1" x14ac:dyDescent="0.25">
      <c r="B94" s="173"/>
      <c r="C94" s="174" t="s">
        <v>77</v>
      </c>
      <c r="D94" s="207">
        <v>4</v>
      </c>
      <c r="F94" s="171"/>
      <c r="G94" s="206">
        <f>ROUND(D94*E94,2)</f>
        <v>0</v>
      </c>
    </row>
    <row r="95" spans="2:7" ht="15" customHeight="1" x14ac:dyDescent="0.25">
      <c r="B95" s="173"/>
      <c r="C95" s="246"/>
      <c r="F95" s="56"/>
      <c r="G95" s="207"/>
    </row>
    <row r="96" spans="2:7" ht="90" customHeight="1" x14ac:dyDescent="0.25">
      <c r="B96" s="289">
        <v>7</v>
      </c>
      <c r="C96" s="290" t="s">
        <v>278</v>
      </c>
      <c r="F96" s="207"/>
      <c r="G96" s="175"/>
    </row>
    <row r="97" spans="2:7" ht="15" customHeight="1" x14ac:dyDescent="0.25">
      <c r="B97" s="173"/>
      <c r="C97" s="174" t="s">
        <v>77</v>
      </c>
      <c r="D97" s="207">
        <v>5</v>
      </c>
      <c r="F97" s="207"/>
      <c r="G97" s="206">
        <f>ROUND(D97*E97,2)</f>
        <v>0</v>
      </c>
    </row>
    <row r="98" spans="2:7" ht="15" customHeight="1" x14ac:dyDescent="0.25">
      <c r="B98" s="173"/>
      <c r="C98" s="209"/>
      <c r="F98" s="56"/>
      <c r="G98" s="207"/>
    </row>
    <row r="99" spans="2:7" ht="75" customHeight="1" x14ac:dyDescent="0.25">
      <c r="B99" s="289">
        <v>8</v>
      </c>
      <c r="C99" s="290" t="s">
        <v>279</v>
      </c>
      <c r="F99" s="240"/>
      <c r="G99" s="206"/>
    </row>
    <row r="100" spans="2:7" ht="15" customHeight="1" x14ac:dyDescent="0.25">
      <c r="B100" s="56"/>
      <c r="C100" s="174" t="s">
        <v>82</v>
      </c>
      <c r="D100" s="207">
        <v>28</v>
      </c>
      <c r="F100" s="240"/>
      <c r="G100" s="206">
        <f>ROUND(D100*E100,2)</f>
        <v>0</v>
      </c>
    </row>
    <row r="101" spans="2:7" ht="15" customHeight="1" x14ac:dyDescent="0.25">
      <c r="B101" s="56"/>
      <c r="C101" s="275"/>
      <c r="F101" s="56"/>
      <c r="G101" s="207"/>
    </row>
    <row r="102" spans="2:7" s="56" customFormat="1" ht="30" customHeight="1" x14ac:dyDescent="0.2">
      <c r="B102" s="289">
        <v>9</v>
      </c>
      <c r="C102" s="290" t="s">
        <v>86</v>
      </c>
      <c r="D102" s="207"/>
      <c r="E102" s="207"/>
      <c r="F102" s="171"/>
      <c r="G102" s="206"/>
    </row>
    <row r="103" spans="2:7" s="56" customFormat="1" ht="15" customHeight="1" x14ac:dyDescent="0.2">
      <c r="B103" s="173"/>
      <c r="C103" s="174" t="s">
        <v>82</v>
      </c>
      <c r="D103" s="207">
        <v>986</v>
      </c>
      <c r="E103" s="207"/>
      <c r="F103" s="171"/>
      <c r="G103" s="206">
        <f>ROUND(D103*E103,2)</f>
        <v>0</v>
      </c>
    </row>
    <row r="104" spans="2:7" s="56" customFormat="1" ht="15" customHeight="1" x14ac:dyDescent="0.2">
      <c r="B104" s="173"/>
      <c r="C104" s="246"/>
      <c r="D104" s="207"/>
      <c r="E104" s="207"/>
      <c r="G104" s="207"/>
    </row>
    <row r="105" spans="2:7" s="56" customFormat="1" ht="45" customHeight="1" x14ac:dyDescent="0.2">
      <c r="B105" s="289">
        <v>10</v>
      </c>
      <c r="C105" s="290" t="s">
        <v>280</v>
      </c>
      <c r="D105" s="207"/>
      <c r="E105" s="207"/>
      <c r="F105" s="171"/>
      <c r="G105" s="206"/>
    </row>
    <row r="106" spans="2:7" ht="15" customHeight="1" x14ac:dyDescent="0.25">
      <c r="B106" s="173"/>
      <c r="C106" s="174" t="s">
        <v>88</v>
      </c>
      <c r="D106" s="207">
        <v>1479</v>
      </c>
      <c r="F106" s="171"/>
      <c r="G106" s="206">
        <f>ROUND(D106*E106,2)</f>
        <v>0</v>
      </c>
    </row>
    <row r="107" spans="2:7" s="75" customFormat="1" ht="15" customHeight="1" x14ac:dyDescent="0.25">
      <c r="B107" s="173"/>
      <c r="C107" s="283"/>
      <c r="D107" s="284"/>
      <c r="E107" s="284"/>
      <c r="G107" s="284"/>
    </row>
    <row r="108" spans="2:7" s="75" customFormat="1" ht="45" customHeight="1" x14ac:dyDescent="0.25">
      <c r="B108" s="289">
        <v>11</v>
      </c>
      <c r="C108" s="290" t="s">
        <v>89</v>
      </c>
      <c r="D108" s="207"/>
      <c r="E108" s="207"/>
      <c r="F108" s="171"/>
      <c r="G108" s="206"/>
    </row>
    <row r="109" spans="2:7" s="56" customFormat="1" ht="15" customHeight="1" x14ac:dyDescent="0.2">
      <c r="B109" s="173"/>
      <c r="C109" s="174" t="s">
        <v>90</v>
      </c>
      <c r="D109" s="207">
        <v>75</v>
      </c>
      <c r="E109" s="207"/>
      <c r="F109" s="171"/>
      <c r="G109" s="206">
        <f>ROUND(D109*E109,2)</f>
        <v>0</v>
      </c>
    </row>
    <row r="110" spans="2:7" ht="15" customHeight="1" x14ac:dyDescent="0.25">
      <c r="B110" s="173"/>
      <c r="C110" s="275"/>
      <c r="F110" s="56"/>
      <c r="G110" s="207"/>
    </row>
    <row r="111" spans="2:7" ht="45" customHeight="1" x14ac:dyDescent="0.25">
      <c r="B111" s="289">
        <v>12</v>
      </c>
      <c r="C111" s="290" t="s">
        <v>91</v>
      </c>
      <c r="F111" s="171"/>
      <c r="G111" s="206"/>
    </row>
    <row r="112" spans="2:7" ht="15" customHeight="1" x14ac:dyDescent="0.25">
      <c r="B112" s="56"/>
      <c r="C112" s="174" t="s">
        <v>77</v>
      </c>
      <c r="D112" s="207">
        <v>4</v>
      </c>
      <c r="E112" s="86"/>
      <c r="F112" s="171"/>
      <c r="G112" s="206">
        <f>ROUND(D112*E112,2)</f>
        <v>0</v>
      </c>
    </row>
    <row r="113" spans="2:7" ht="15" customHeight="1" x14ac:dyDescent="0.25">
      <c r="B113" s="56"/>
      <c r="C113" s="174"/>
      <c r="E113" s="86"/>
      <c r="F113" s="171"/>
      <c r="G113" s="206"/>
    </row>
    <row r="114" spans="2:7" ht="30" customHeight="1" x14ac:dyDescent="0.25">
      <c r="B114" s="98">
        <v>13</v>
      </c>
      <c r="C114" s="99" t="s">
        <v>281</v>
      </c>
      <c r="E114" s="86"/>
      <c r="F114" s="171"/>
      <c r="G114" s="206"/>
    </row>
    <row r="115" spans="2:7" ht="15" customHeight="1" x14ac:dyDescent="0.25">
      <c r="B115" s="56"/>
      <c r="C115" s="66" t="s">
        <v>77</v>
      </c>
      <c r="D115" s="207">
        <v>1</v>
      </c>
      <c r="E115" s="86"/>
      <c r="F115" s="171"/>
      <c r="G115" s="206">
        <f>ROUND(D115*E115,2)</f>
        <v>0</v>
      </c>
    </row>
    <row r="116" spans="2:7" ht="15" customHeight="1" x14ac:dyDescent="0.25">
      <c r="B116" s="56"/>
      <c r="C116" s="66"/>
      <c r="E116" s="86"/>
      <c r="F116" s="171"/>
      <c r="G116" s="206"/>
    </row>
    <row r="117" spans="2:7" ht="60" x14ac:dyDescent="0.25">
      <c r="B117" s="98">
        <v>14</v>
      </c>
      <c r="C117" s="99" t="s">
        <v>93</v>
      </c>
      <c r="E117" s="86"/>
      <c r="F117" s="171"/>
      <c r="G117" s="206"/>
    </row>
    <row r="118" spans="2:7" ht="15" customHeight="1" x14ac:dyDescent="0.25">
      <c r="B118" s="371"/>
      <c r="C118" s="160" t="s">
        <v>94</v>
      </c>
      <c r="D118" s="187">
        <v>1</v>
      </c>
      <c r="E118" s="285"/>
      <c r="F118" s="187"/>
      <c r="G118" s="296">
        <f>ROUND(D118*E118,2)</f>
        <v>0</v>
      </c>
    </row>
    <row r="119" spans="2:7" ht="15" customHeight="1" x14ac:dyDescent="0.25">
      <c r="B119" s="56"/>
      <c r="C119" s="174"/>
      <c r="E119" s="86"/>
      <c r="F119" s="171"/>
      <c r="G119" s="206"/>
    </row>
    <row r="120" spans="2:7" ht="20.100000000000001" customHeight="1" x14ac:dyDescent="0.25">
      <c r="B120" s="414"/>
      <c r="C120" s="189" t="s">
        <v>95</v>
      </c>
      <c r="D120" s="165"/>
      <c r="E120" s="165"/>
      <c r="F120" s="165"/>
      <c r="G120" s="183">
        <f>ROUND(G78+G81+G84+G87+G90+G94+G97+G100+G103+G106+G109+G112+G115+G118,2)</f>
        <v>0</v>
      </c>
    </row>
    <row r="121" spans="2:7" ht="15" customHeight="1" x14ac:dyDescent="0.25">
      <c r="B121" s="286"/>
      <c r="C121" s="209"/>
      <c r="F121" s="56"/>
      <c r="G121" s="207"/>
    </row>
    <row r="122" spans="2:7" ht="15" customHeight="1" x14ac:dyDescent="0.25">
      <c r="B122" s="478"/>
      <c r="C122" s="478"/>
      <c r="D122" s="478"/>
      <c r="E122" s="478"/>
      <c r="F122" s="478"/>
      <c r="G122" s="478"/>
    </row>
    <row r="123" spans="2:7" ht="20.100000000000001" customHeight="1" x14ac:dyDescent="0.25">
      <c r="B123" s="416" t="s">
        <v>96</v>
      </c>
      <c r="C123" s="147" t="s">
        <v>97</v>
      </c>
      <c r="D123" s="238"/>
      <c r="E123" s="171"/>
      <c r="F123" s="171"/>
      <c r="G123" s="206"/>
    </row>
    <row r="124" spans="2:7" ht="15" customHeight="1" x14ac:dyDescent="0.25">
      <c r="B124" s="416"/>
      <c r="C124" s="147"/>
      <c r="D124" s="238"/>
      <c r="E124" s="171"/>
      <c r="F124" s="171"/>
      <c r="G124" s="206"/>
    </row>
    <row r="125" spans="2:7" ht="15" customHeight="1" x14ac:dyDescent="0.25">
      <c r="B125" s="57" t="s">
        <v>4</v>
      </c>
      <c r="C125" s="58" t="s">
        <v>72</v>
      </c>
      <c r="D125" s="60" t="s">
        <v>73</v>
      </c>
      <c r="E125" s="59" t="s">
        <v>74</v>
      </c>
      <c r="F125" s="57"/>
      <c r="G125" s="60" t="s">
        <v>75</v>
      </c>
    </row>
    <row r="126" spans="2:7" ht="15" customHeight="1" x14ac:dyDescent="0.25">
      <c r="B126" s="247"/>
      <c r="C126" s="312"/>
      <c r="D126" s="171"/>
      <c r="E126" s="171"/>
      <c r="F126" s="171"/>
      <c r="G126" s="206"/>
    </row>
    <row r="127" spans="2:7" s="94" customFormat="1" ht="60" customHeight="1" x14ac:dyDescent="0.25">
      <c r="B127" s="247"/>
      <c r="C127" s="310" t="s">
        <v>98</v>
      </c>
      <c r="D127" s="248"/>
      <c r="E127" s="171"/>
      <c r="F127" s="171"/>
      <c r="G127" s="206"/>
    </row>
    <row r="128" spans="2:7" ht="15" customHeight="1" x14ac:dyDescent="0.25">
      <c r="B128" s="247"/>
      <c r="C128" s="246"/>
      <c r="F128" s="56"/>
      <c r="G128" s="207"/>
    </row>
    <row r="129" spans="2:9" ht="30" customHeight="1" x14ac:dyDescent="0.25">
      <c r="B129" s="287">
        <v>1</v>
      </c>
      <c r="C129" s="290" t="s">
        <v>99</v>
      </c>
      <c r="F129" s="207"/>
      <c r="G129" s="175"/>
      <c r="I129" s="288"/>
    </row>
    <row r="130" spans="2:9" ht="15" customHeight="1" x14ac:dyDescent="0.25">
      <c r="B130" s="173"/>
      <c r="C130" s="174" t="s">
        <v>282</v>
      </c>
      <c r="F130" s="207"/>
      <c r="G130" s="175"/>
    </row>
    <row r="131" spans="2:9" ht="15" customHeight="1" x14ac:dyDescent="0.25">
      <c r="B131" s="173"/>
      <c r="C131" s="174" t="s">
        <v>101</v>
      </c>
      <c r="D131" s="207">
        <v>10</v>
      </c>
      <c r="F131" s="207"/>
      <c r="G131" s="175">
        <f>ROUND(D131*E131,2)</f>
        <v>0</v>
      </c>
    </row>
    <row r="132" spans="2:9" ht="15" customHeight="1" x14ac:dyDescent="0.25">
      <c r="B132" s="173"/>
      <c r="C132" s="275"/>
      <c r="F132" s="56"/>
      <c r="G132" s="207"/>
    </row>
    <row r="133" spans="2:9" ht="60" customHeight="1" x14ac:dyDescent="0.25">
      <c r="B133" s="287">
        <v>2</v>
      </c>
      <c r="C133" s="99" t="s">
        <v>102</v>
      </c>
      <c r="F133" s="171"/>
      <c r="G133" s="206"/>
    </row>
    <row r="134" spans="2:9" ht="15" customHeight="1" x14ac:dyDescent="0.25">
      <c r="B134" s="173"/>
      <c r="C134" s="174" t="s">
        <v>103</v>
      </c>
      <c r="D134" s="207">
        <v>395</v>
      </c>
      <c r="F134" s="171"/>
      <c r="G134" s="175">
        <f>ROUND(D134*E134,2)</f>
        <v>0</v>
      </c>
    </row>
    <row r="135" spans="2:9" ht="15" customHeight="1" x14ac:dyDescent="0.25">
      <c r="B135" s="173"/>
      <c r="C135" s="275"/>
      <c r="F135" s="56"/>
      <c r="G135" s="207"/>
    </row>
    <row r="136" spans="2:9" ht="60" x14ac:dyDescent="0.25">
      <c r="B136" s="287">
        <v>3</v>
      </c>
      <c r="C136" s="290" t="s">
        <v>104</v>
      </c>
      <c r="F136" s="171"/>
      <c r="G136" s="206"/>
    </row>
    <row r="137" spans="2:9" s="56" customFormat="1" ht="15" customHeight="1" x14ac:dyDescent="0.2">
      <c r="B137" s="173"/>
      <c r="C137" s="174" t="s">
        <v>103</v>
      </c>
      <c r="D137" s="207">
        <v>1094</v>
      </c>
      <c r="E137" s="207"/>
      <c r="F137" s="171"/>
      <c r="G137" s="175">
        <f>ROUND(D137*E137,2)</f>
        <v>0</v>
      </c>
    </row>
    <row r="138" spans="2:9" s="56" customFormat="1" ht="15" customHeight="1" x14ac:dyDescent="0.2">
      <c r="B138" s="173"/>
      <c r="C138" s="209"/>
      <c r="D138" s="207"/>
      <c r="E138" s="207"/>
      <c r="G138" s="207"/>
    </row>
    <row r="139" spans="2:9" s="56" customFormat="1" ht="75" x14ac:dyDescent="0.2">
      <c r="B139" s="289">
        <v>4</v>
      </c>
      <c r="C139" s="290" t="s">
        <v>105</v>
      </c>
      <c r="D139" s="207"/>
      <c r="E139" s="207"/>
      <c r="F139" s="171"/>
      <c r="G139" s="206"/>
    </row>
    <row r="140" spans="2:9" ht="15" customHeight="1" x14ac:dyDescent="0.25">
      <c r="B140" s="173"/>
      <c r="C140" s="174" t="s">
        <v>109</v>
      </c>
      <c r="F140" s="171"/>
      <c r="G140" s="206"/>
    </row>
    <row r="141" spans="2:9" ht="15" customHeight="1" x14ac:dyDescent="0.25">
      <c r="B141" s="173"/>
      <c r="C141" s="174" t="s">
        <v>107</v>
      </c>
      <c r="D141" s="207">
        <v>5164</v>
      </c>
      <c r="F141" s="171"/>
      <c r="G141" s="175">
        <f>ROUND(D141*E141,2)</f>
        <v>0</v>
      </c>
    </row>
    <row r="142" spans="2:9" ht="15" customHeight="1" x14ac:dyDescent="0.25">
      <c r="B142" s="173"/>
      <c r="C142" s="275"/>
      <c r="F142" s="56"/>
      <c r="G142" s="207"/>
    </row>
    <row r="143" spans="2:9" ht="45" customHeight="1" x14ac:dyDescent="0.25">
      <c r="B143" s="289">
        <v>5</v>
      </c>
      <c r="C143" s="290" t="s">
        <v>108</v>
      </c>
      <c r="F143" s="171"/>
      <c r="G143" s="206"/>
    </row>
    <row r="144" spans="2:9" s="56" customFormat="1" ht="15" customHeight="1" x14ac:dyDescent="0.2">
      <c r="B144" s="173"/>
      <c r="C144" s="174" t="s">
        <v>109</v>
      </c>
      <c r="D144" s="207"/>
      <c r="E144" s="207"/>
      <c r="F144" s="171"/>
      <c r="G144" s="206"/>
    </row>
    <row r="145" spans="2:7" s="56" customFormat="1" ht="15" customHeight="1" x14ac:dyDescent="0.2">
      <c r="B145" s="173"/>
      <c r="C145" s="174" t="s">
        <v>110</v>
      </c>
      <c r="D145" s="207">
        <v>33</v>
      </c>
      <c r="E145" s="207"/>
      <c r="F145" s="171"/>
      <c r="G145" s="175">
        <f>ROUND(D145*E145,2)</f>
        <v>0</v>
      </c>
    </row>
    <row r="146" spans="2:7" s="25" customFormat="1" ht="15" customHeight="1" x14ac:dyDescent="0.2">
      <c r="B146" s="173"/>
      <c r="C146" s="258"/>
      <c r="D146" s="171"/>
      <c r="E146" s="171"/>
      <c r="F146" s="247"/>
      <c r="G146" s="171"/>
    </row>
    <row r="147" spans="2:7" ht="15" customHeight="1" x14ac:dyDescent="0.25">
      <c r="B147" s="289">
        <v>6</v>
      </c>
      <c r="C147" s="290" t="s">
        <v>111</v>
      </c>
      <c r="F147" s="207"/>
      <c r="G147" s="175"/>
    </row>
    <row r="148" spans="2:7" ht="15" customHeight="1" x14ac:dyDescent="0.25">
      <c r="B148" s="173"/>
      <c r="C148" s="174" t="s">
        <v>101</v>
      </c>
      <c r="D148" s="207">
        <v>110</v>
      </c>
      <c r="F148" s="207"/>
      <c r="G148" s="175">
        <f>ROUND(D148*E148,2)</f>
        <v>0</v>
      </c>
    </row>
    <row r="149" spans="2:7" ht="15" customHeight="1" x14ac:dyDescent="0.25">
      <c r="B149" s="173"/>
      <c r="C149" s="209"/>
      <c r="F149" s="56"/>
      <c r="G149" s="207"/>
    </row>
    <row r="150" spans="2:7" ht="45" customHeight="1" x14ac:dyDescent="0.25">
      <c r="B150" s="289">
        <v>7</v>
      </c>
      <c r="C150" s="290" t="s">
        <v>112</v>
      </c>
      <c r="F150" s="207"/>
      <c r="G150" s="175"/>
    </row>
    <row r="151" spans="2:7" ht="15" customHeight="1" x14ac:dyDescent="0.25">
      <c r="B151" s="173"/>
      <c r="C151" s="174" t="s">
        <v>101</v>
      </c>
      <c r="D151" s="207">
        <v>2</v>
      </c>
      <c r="F151" s="207"/>
      <c r="G151" s="175">
        <f>ROUND(D151*E151,2)</f>
        <v>0</v>
      </c>
    </row>
    <row r="152" spans="2:7" ht="15" customHeight="1" x14ac:dyDescent="0.25">
      <c r="B152" s="173"/>
      <c r="C152" s="275"/>
      <c r="F152" s="56"/>
      <c r="G152" s="207"/>
    </row>
    <row r="153" spans="2:7" ht="45" customHeight="1" x14ac:dyDescent="0.25">
      <c r="B153" s="289">
        <v>8</v>
      </c>
      <c r="C153" s="290" t="s">
        <v>113</v>
      </c>
      <c r="F153" s="207"/>
      <c r="G153" s="175"/>
    </row>
    <row r="154" spans="2:7" s="56" customFormat="1" ht="15" customHeight="1" x14ac:dyDescent="0.2">
      <c r="B154" s="173"/>
      <c r="C154" s="174" t="s">
        <v>114</v>
      </c>
      <c r="D154" s="207"/>
      <c r="E154" s="207"/>
      <c r="F154" s="207"/>
      <c r="G154" s="175"/>
    </row>
    <row r="155" spans="2:7" s="56" customFormat="1" ht="15" customHeight="1" x14ac:dyDescent="0.2">
      <c r="B155" s="173"/>
      <c r="C155" s="174" t="s">
        <v>101</v>
      </c>
      <c r="D155" s="207">
        <v>106</v>
      </c>
      <c r="E155" s="207"/>
      <c r="F155" s="207"/>
      <c r="G155" s="175">
        <f>ROUND(D155*E155,2)</f>
        <v>0</v>
      </c>
    </row>
    <row r="156" spans="2:7" s="56" customFormat="1" ht="15" customHeight="1" x14ac:dyDescent="0.2">
      <c r="B156" s="173"/>
      <c r="C156" s="209"/>
      <c r="D156" s="207"/>
      <c r="E156" s="207"/>
      <c r="G156" s="207"/>
    </row>
    <row r="157" spans="2:7" s="56" customFormat="1" ht="30" customHeight="1" x14ac:dyDescent="0.2">
      <c r="B157" s="289">
        <v>9</v>
      </c>
      <c r="C157" s="290" t="s">
        <v>115</v>
      </c>
      <c r="D157" s="207"/>
      <c r="E157" s="207"/>
      <c r="F157" s="171"/>
      <c r="G157" s="206"/>
    </row>
    <row r="158" spans="2:7" s="56" customFormat="1" ht="15" customHeight="1" x14ac:dyDescent="0.2">
      <c r="B158" s="173"/>
      <c r="C158" s="174" t="s">
        <v>88</v>
      </c>
      <c r="D158" s="207">
        <v>2996</v>
      </c>
      <c r="E158" s="207"/>
      <c r="F158" s="171"/>
      <c r="G158" s="175">
        <f>ROUND(D158*E158,2)</f>
        <v>0</v>
      </c>
    </row>
    <row r="159" spans="2:7" s="56" customFormat="1" ht="15" customHeight="1" x14ac:dyDescent="0.2">
      <c r="B159" s="173"/>
      <c r="C159" s="209"/>
      <c r="D159" s="207"/>
      <c r="E159" s="207"/>
      <c r="G159" s="207"/>
    </row>
    <row r="160" spans="2:7" s="56" customFormat="1" ht="75" customHeight="1" x14ac:dyDescent="0.2">
      <c r="B160" s="289">
        <v>10</v>
      </c>
      <c r="C160" s="290" t="s">
        <v>116</v>
      </c>
      <c r="D160" s="207"/>
      <c r="E160" s="207"/>
      <c r="F160" s="207"/>
      <c r="G160" s="206"/>
    </row>
    <row r="161" spans="2:7" s="56" customFormat="1" ht="15" customHeight="1" x14ac:dyDescent="0.2">
      <c r="B161" s="173"/>
      <c r="C161" s="174" t="s">
        <v>101</v>
      </c>
      <c r="D161" s="207">
        <v>310</v>
      </c>
      <c r="E161" s="207"/>
      <c r="F161" s="171"/>
      <c r="G161" s="175">
        <f>ROUND(D161*E161,2)</f>
        <v>0</v>
      </c>
    </row>
    <row r="162" spans="2:7" s="56" customFormat="1" ht="15" customHeight="1" x14ac:dyDescent="0.2">
      <c r="B162" s="173"/>
      <c r="C162" s="209"/>
      <c r="D162" s="207"/>
      <c r="E162" s="207"/>
      <c r="G162" s="207"/>
    </row>
    <row r="163" spans="2:7" ht="45" customHeight="1" x14ac:dyDescent="0.25">
      <c r="B163" s="289">
        <v>11</v>
      </c>
      <c r="C163" s="290" t="s">
        <v>117</v>
      </c>
      <c r="F163" s="207"/>
      <c r="G163" s="206"/>
    </row>
    <row r="164" spans="2:7" ht="15" customHeight="1" x14ac:dyDescent="0.25">
      <c r="B164" s="173"/>
      <c r="C164" s="174" t="s">
        <v>101</v>
      </c>
      <c r="D164" s="207">
        <v>541</v>
      </c>
      <c r="F164" s="171"/>
      <c r="G164" s="175">
        <f>ROUND(D164*E164,2)</f>
        <v>0</v>
      </c>
    </row>
    <row r="165" spans="2:7" ht="15" customHeight="1" x14ac:dyDescent="0.25">
      <c r="B165" s="173"/>
      <c r="C165" s="209"/>
      <c r="F165" s="56"/>
      <c r="G165" s="207"/>
    </row>
    <row r="166" spans="2:7" ht="30" customHeight="1" x14ac:dyDescent="0.25">
      <c r="B166" s="289">
        <v>12</v>
      </c>
      <c r="C166" s="290" t="s">
        <v>118</v>
      </c>
      <c r="F166" s="171"/>
      <c r="G166" s="206"/>
    </row>
    <row r="167" spans="2:7" ht="15" customHeight="1" x14ac:dyDescent="0.25">
      <c r="B167" s="173"/>
      <c r="C167" s="174" t="s">
        <v>101</v>
      </c>
      <c r="D167" s="207">
        <v>929</v>
      </c>
      <c r="F167" s="171"/>
      <c r="G167" s="175">
        <f>ROUND(D167*E167,2)</f>
        <v>0</v>
      </c>
    </row>
    <row r="168" spans="2:7" ht="15" customHeight="1" x14ac:dyDescent="0.25">
      <c r="B168" s="173"/>
      <c r="C168" s="209"/>
      <c r="F168" s="56"/>
      <c r="G168" s="207"/>
    </row>
    <row r="169" spans="2:7" ht="75" customHeight="1" x14ac:dyDescent="0.25">
      <c r="B169" s="289">
        <v>13</v>
      </c>
      <c r="C169" s="290" t="s">
        <v>119</v>
      </c>
      <c r="F169" s="171"/>
      <c r="G169" s="206"/>
    </row>
    <row r="170" spans="2:7" ht="15" customHeight="1" x14ac:dyDescent="0.25">
      <c r="B170" s="311"/>
      <c r="C170" s="312" t="s">
        <v>101</v>
      </c>
      <c r="D170" s="171">
        <v>2695</v>
      </c>
      <c r="E170" s="171"/>
      <c r="F170" s="171"/>
      <c r="G170" s="175">
        <f>ROUND(D170*E170,2)</f>
        <v>0</v>
      </c>
    </row>
    <row r="171" spans="2:7" ht="15" customHeight="1" x14ac:dyDescent="0.25">
      <c r="B171" s="311"/>
      <c r="C171" s="275"/>
      <c r="F171" s="56"/>
      <c r="G171" s="207"/>
    </row>
    <row r="172" spans="2:7" ht="60" customHeight="1" x14ac:dyDescent="0.25">
      <c r="B172" s="289">
        <v>14</v>
      </c>
      <c r="C172" s="290" t="s">
        <v>120</v>
      </c>
      <c r="F172" s="171"/>
      <c r="G172" s="206"/>
    </row>
    <row r="173" spans="2:7" ht="15" customHeight="1" x14ac:dyDescent="0.25">
      <c r="B173" s="311"/>
      <c r="C173" s="312" t="s">
        <v>101</v>
      </c>
      <c r="D173" s="171">
        <v>27</v>
      </c>
      <c r="E173" s="171"/>
      <c r="F173" s="171"/>
      <c r="G173" s="175">
        <f>ROUND(D173*E173,2)</f>
        <v>0</v>
      </c>
    </row>
    <row r="174" spans="2:7" ht="15" customHeight="1" x14ac:dyDescent="0.25">
      <c r="B174" s="311"/>
      <c r="C174" s="275"/>
      <c r="F174" s="56"/>
      <c r="G174" s="207"/>
    </row>
    <row r="175" spans="2:7" ht="45" customHeight="1" x14ac:dyDescent="0.25">
      <c r="B175" s="289">
        <v>15</v>
      </c>
      <c r="C175" s="99" t="s">
        <v>283</v>
      </c>
      <c r="F175" s="56"/>
      <c r="G175" s="207"/>
    </row>
    <row r="176" spans="2:7" x14ac:dyDescent="0.25">
      <c r="B176" s="56"/>
      <c r="C176" s="310" t="s">
        <v>122</v>
      </c>
      <c r="D176" s="171">
        <v>31</v>
      </c>
      <c r="E176" s="171"/>
      <c r="F176" s="171"/>
      <c r="G176" s="175">
        <f>ROUND(D176*E176,2)</f>
        <v>0</v>
      </c>
    </row>
    <row r="177" spans="2:7" x14ac:dyDescent="0.25">
      <c r="B177" s="56"/>
      <c r="C177" s="310"/>
      <c r="D177" s="171"/>
      <c r="E177" s="171"/>
      <c r="F177" s="171"/>
      <c r="G177" s="206"/>
    </row>
    <row r="178" spans="2:7" x14ac:dyDescent="0.25">
      <c r="B178" s="56"/>
      <c r="C178" s="310"/>
      <c r="D178" s="171"/>
      <c r="E178" s="171"/>
      <c r="F178" s="171"/>
      <c r="G178" s="206"/>
    </row>
    <row r="179" spans="2:7" x14ac:dyDescent="0.25">
      <c r="B179" s="56"/>
      <c r="C179" s="310"/>
      <c r="F179" s="56"/>
      <c r="G179" s="207"/>
    </row>
    <row r="180" spans="2:7" ht="60" x14ac:dyDescent="0.25">
      <c r="B180" s="289">
        <v>16</v>
      </c>
      <c r="C180" s="99" t="s">
        <v>123</v>
      </c>
      <c r="F180" s="171"/>
      <c r="G180" s="206"/>
    </row>
    <row r="181" spans="2:7" ht="15" customHeight="1" x14ac:dyDescent="0.25">
      <c r="B181" s="311"/>
      <c r="C181" s="312" t="s">
        <v>101</v>
      </c>
      <c r="D181" s="171">
        <v>108</v>
      </c>
      <c r="E181" s="171"/>
      <c r="F181" s="171"/>
      <c r="G181" s="175">
        <f>ROUND(D181*E181,2)</f>
        <v>0</v>
      </c>
    </row>
    <row r="182" spans="2:7" ht="15" customHeight="1" x14ac:dyDescent="0.25">
      <c r="B182" s="311"/>
      <c r="C182" s="275"/>
      <c r="F182" s="56"/>
      <c r="G182" s="207"/>
    </row>
    <row r="183" spans="2:7" ht="45" customHeight="1" x14ac:dyDescent="0.25">
      <c r="B183" s="289">
        <v>17</v>
      </c>
      <c r="C183" s="290" t="s">
        <v>124</v>
      </c>
      <c r="F183" s="207"/>
      <c r="G183" s="175"/>
    </row>
    <row r="184" spans="2:7" ht="15" customHeight="1" x14ac:dyDescent="0.25">
      <c r="B184" s="173"/>
      <c r="C184" s="312" t="s">
        <v>101</v>
      </c>
      <c r="D184" s="171">
        <v>10</v>
      </c>
      <c r="E184" s="171"/>
      <c r="F184" s="171"/>
      <c r="G184" s="175">
        <f>ROUND(D184*E184,2)</f>
        <v>0</v>
      </c>
    </row>
    <row r="185" spans="2:7" ht="15" customHeight="1" x14ac:dyDescent="0.25">
      <c r="B185" s="173"/>
      <c r="C185" s="209"/>
      <c r="F185" s="56"/>
      <c r="G185" s="207"/>
    </row>
    <row r="186" spans="2:7" ht="30" customHeight="1" x14ac:dyDescent="0.25">
      <c r="B186" s="289">
        <v>18</v>
      </c>
      <c r="C186" s="290" t="s">
        <v>125</v>
      </c>
      <c r="F186" s="207"/>
      <c r="G186" s="175"/>
    </row>
    <row r="187" spans="2:7" ht="15" customHeight="1" x14ac:dyDescent="0.25">
      <c r="B187" s="159"/>
      <c r="C187" s="160" t="s">
        <v>88</v>
      </c>
      <c r="D187" s="187">
        <v>40</v>
      </c>
      <c r="E187" s="187"/>
      <c r="F187" s="187"/>
      <c r="G187" s="296">
        <f>ROUND(D187*E187,2)</f>
        <v>0</v>
      </c>
    </row>
    <row r="188" spans="2:7" ht="15" customHeight="1" x14ac:dyDescent="0.25">
      <c r="B188" s="311"/>
      <c r="C188" s="312"/>
      <c r="D188" s="171"/>
      <c r="E188" s="171"/>
      <c r="F188" s="171"/>
      <c r="G188" s="206"/>
    </row>
    <row r="189" spans="2:7" ht="20.100000000000001" customHeight="1" x14ac:dyDescent="0.25">
      <c r="B189" s="89"/>
      <c r="C189" s="189" t="s">
        <v>126</v>
      </c>
      <c r="D189" s="165"/>
      <c r="E189" s="165"/>
      <c r="F189" s="292"/>
      <c r="G189" s="91">
        <f>ROUND(G131+G134+G137+G141+G145+G148+G151+G155+G158+G161+G164+G167+G170+G173+G176+G181+G184+G187,2)</f>
        <v>0</v>
      </c>
    </row>
    <row r="190" spans="2:7" ht="15" customHeight="1" x14ac:dyDescent="0.25">
      <c r="B190" s="56"/>
      <c r="C190" s="209"/>
      <c r="F190" s="56"/>
      <c r="G190" s="207"/>
    </row>
    <row r="191" spans="2:7" ht="15" customHeight="1" x14ac:dyDescent="0.25">
      <c r="B191" s="56"/>
      <c r="C191" s="209"/>
      <c r="F191" s="56"/>
      <c r="G191" s="207"/>
    </row>
    <row r="192" spans="2:7" ht="20.100000000000001" customHeight="1" x14ac:dyDescent="0.25">
      <c r="B192" s="293" t="s">
        <v>127</v>
      </c>
      <c r="C192" s="504" t="s">
        <v>128</v>
      </c>
      <c r="D192" s="504"/>
      <c r="E192" s="504"/>
      <c r="F192" s="504"/>
      <c r="G192" s="504"/>
    </row>
    <row r="193" spans="2:7" ht="15" customHeight="1" x14ac:dyDescent="0.25">
      <c r="B193" s="481"/>
      <c r="C193" s="481"/>
      <c r="D193" s="481"/>
      <c r="E193" s="481"/>
      <c r="F193" s="481"/>
      <c r="G193" s="481"/>
    </row>
    <row r="194" spans="2:7" ht="15" customHeight="1" x14ac:dyDescent="0.25">
      <c r="B194" s="57" t="s">
        <v>4</v>
      </c>
      <c r="C194" s="58" t="s">
        <v>72</v>
      </c>
      <c r="D194" s="60" t="s">
        <v>73</v>
      </c>
      <c r="E194" s="59" t="s">
        <v>74</v>
      </c>
      <c r="F194" s="57"/>
      <c r="G194" s="60" t="s">
        <v>75</v>
      </c>
    </row>
    <row r="195" spans="2:7" ht="15" customHeight="1" x14ac:dyDescent="0.25">
      <c r="B195" s="478"/>
      <c r="C195" s="478"/>
      <c r="D195" s="478"/>
      <c r="E195" s="478"/>
      <c r="F195" s="478"/>
      <c r="G195" s="478"/>
    </row>
    <row r="196" spans="2:7" ht="75" customHeight="1" x14ac:dyDescent="0.25">
      <c r="B196" s="289">
        <v>1</v>
      </c>
      <c r="C196" s="290" t="s">
        <v>284</v>
      </c>
      <c r="F196" s="207"/>
      <c r="G196" s="175"/>
    </row>
    <row r="197" spans="2:7" ht="15" customHeight="1" x14ac:dyDescent="0.25">
      <c r="B197" s="173"/>
      <c r="C197" s="174" t="s">
        <v>101</v>
      </c>
      <c r="D197" s="207">
        <v>985</v>
      </c>
      <c r="F197" s="207"/>
      <c r="G197" s="175">
        <f>ROUND(D197*E197,2)</f>
        <v>0</v>
      </c>
    </row>
    <row r="198" spans="2:7" ht="15" customHeight="1" x14ac:dyDescent="0.25">
      <c r="B198" s="173"/>
      <c r="C198" s="246"/>
      <c r="F198" s="56"/>
      <c r="G198" s="207"/>
    </row>
    <row r="199" spans="2:7" ht="45" customHeight="1" x14ac:dyDescent="0.25">
      <c r="B199" s="289">
        <v>2</v>
      </c>
      <c r="C199" s="290" t="s">
        <v>285</v>
      </c>
      <c r="F199" s="171"/>
      <c r="G199" s="206"/>
    </row>
    <row r="200" spans="2:7" ht="15" customHeight="1" x14ac:dyDescent="0.25">
      <c r="B200" s="173"/>
      <c r="C200" s="174" t="s">
        <v>88</v>
      </c>
      <c r="D200" s="207">
        <v>2460</v>
      </c>
      <c r="F200" s="171"/>
      <c r="G200" s="175">
        <f>ROUND(D200*E200,2)</f>
        <v>0</v>
      </c>
    </row>
    <row r="201" spans="2:7" ht="15" customHeight="1" x14ac:dyDescent="0.25">
      <c r="B201" s="173"/>
      <c r="C201" s="209"/>
      <c r="F201" s="56"/>
      <c r="G201" s="207"/>
    </row>
    <row r="202" spans="2:7" ht="60" customHeight="1" x14ac:dyDescent="0.25">
      <c r="B202" s="289">
        <v>3</v>
      </c>
      <c r="C202" s="290" t="s">
        <v>131</v>
      </c>
      <c r="F202" s="171"/>
      <c r="G202" s="206"/>
    </row>
    <row r="203" spans="2:7" ht="15" customHeight="1" x14ac:dyDescent="0.25">
      <c r="B203" s="173"/>
      <c r="C203" s="174" t="s">
        <v>101</v>
      </c>
      <c r="D203" s="207">
        <v>444</v>
      </c>
      <c r="F203" s="171"/>
      <c r="G203" s="175">
        <f>ROUND(D203*E203,2)</f>
        <v>0</v>
      </c>
    </row>
    <row r="204" spans="2:7" ht="15" customHeight="1" x14ac:dyDescent="0.25">
      <c r="B204" s="173"/>
      <c r="C204" s="275"/>
      <c r="F204" s="56"/>
      <c r="G204" s="207"/>
    </row>
    <row r="205" spans="2:7" ht="30" x14ac:dyDescent="0.25">
      <c r="B205" s="289">
        <v>4</v>
      </c>
      <c r="C205" s="290" t="s">
        <v>132</v>
      </c>
      <c r="F205" s="171"/>
      <c r="G205" s="206"/>
    </row>
    <row r="206" spans="2:7" ht="15" customHeight="1" x14ac:dyDescent="0.25">
      <c r="B206" s="173"/>
      <c r="C206" s="174" t="s">
        <v>88</v>
      </c>
      <c r="D206" s="207">
        <v>1479</v>
      </c>
      <c r="F206" s="171"/>
      <c r="G206" s="175">
        <f>ROUND(D206*E206,2)</f>
        <v>0</v>
      </c>
    </row>
    <row r="207" spans="2:7" ht="15" customHeight="1" x14ac:dyDescent="0.25">
      <c r="B207" s="173"/>
      <c r="C207" s="275"/>
      <c r="F207" s="56"/>
      <c r="G207" s="207"/>
    </row>
    <row r="208" spans="2:7" ht="60" customHeight="1" x14ac:dyDescent="0.25">
      <c r="B208" s="289">
        <v>5</v>
      </c>
      <c r="C208" s="290" t="s">
        <v>133</v>
      </c>
      <c r="F208" s="171"/>
      <c r="G208" s="206"/>
    </row>
    <row r="209" spans="2:7" ht="15" customHeight="1" x14ac:dyDescent="0.25">
      <c r="B209" s="173"/>
      <c r="C209" s="174" t="s">
        <v>88</v>
      </c>
      <c r="D209" s="207">
        <v>493</v>
      </c>
      <c r="F209" s="171"/>
      <c r="G209" s="175">
        <f>ROUND(D209*E209,2)</f>
        <v>0</v>
      </c>
    </row>
    <row r="210" spans="2:7" ht="15" customHeight="1" x14ac:dyDescent="0.25">
      <c r="B210" s="173"/>
      <c r="C210" s="209"/>
      <c r="F210" s="56"/>
      <c r="G210" s="207"/>
    </row>
    <row r="211" spans="2:7" ht="45" x14ac:dyDescent="0.25">
      <c r="B211" s="289">
        <v>6</v>
      </c>
      <c r="C211" s="290" t="s">
        <v>134</v>
      </c>
      <c r="F211" s="171"/>
      <c r="G211" s="206"/>
    </row>
    <row r="212" spans="2:7" ht="15" customHeight="1" x14ac:dyDescent="0.25">
      <c r="B212" s="173"/>
      <c r="C212" s="312" t="s">
        <v>88</v>
      </c>
      <c r="D212" s="171">
        <v>493</v>
      </c>
      <c r="E212" s="171"/>
      <c r="F212" s="171"/>
      <c r="G212" s="175">
        <f>ROUND(D212*E212,2)</f>
        <v>0</v>
      </c>
    </row>
    <row r="213" spans="2:7" ht="15" customHeight="1" x14ac:dyDescent="0.25">
      <c r="B213" s="173"/>
      <c r="C213" s="209"/>
      <c r="F213" s="56"/>
      <c r="G213" s="207"/>
    </row>
    <row r="214" spans="2:7" ht="30" customHeight="1" x14ac:dyDescent="0.25">
      <c r="B214" s="289">
        <v>7</v>
      </c>
      <c r="C214" s="290" t="s">
        <v>135</v>
      </c>
      <c r="F214" s="171"/>
      <c r="G214" s="206"/>
    </row>
    <row r="215" spans="2:7" ht="15" customHeight="1" x14ac:dyDescent="0.25">
      <c r="B215" s="311"/>
      <c r="C215" s="312" t="s">
        <v>88</v>
      </c>
      <c r="D215" s="171">
        <v>1479</v>
      </c>
      <c r="E215" s="171"/>
      <c r="F215" s="171"/>
      <c r="G215" s="175">
        <f>ROUND(D215*E215,2)</f>
        <v>0</v>
      </c>
    </row>
    <row r="216" spans="2:7" ht="15" customHeight="1" x14ac:dyDescent="0.25">
      <c r="B216" s="311"/>
      <c r="C216" s="209"/>
      <c r="F216" s="56"/>
      <c r="G216" s="207"/>
    </row>
    <row r="217" spans="2:7" ht="60" customHeight="1" x14ac:dyDescent="0.25">
      <c r="B217" s="289">
        <v>8</v>
      </c>
      <c r="C217" s="290" t="s">
        <v>136</v>
      </c>
      <c r="D217" s="171"/>
      <c r="E217" s="171"/>
      <c r="F217" s="171"/>
      <c r="G217" s="206"/>
    </row>
    <row r="218" spans="2:7" ht="15" customHeight="1" x14ac:dyDescent="0.25">
      <c r="B218" s="311"/>
      <c r="C218" s="312" t="s">
        <v>88</v>
      </c>
      <c r="D218" s="171">
        <v>1972</v>
      </c>
      <c r="E218" s="171"/>
      <c r="F218" s="171"/>
      <c r="G218" s="175">
        <f>ROUND(D218*E218,2)</f>
        <v>0</v>
      </c>
    </row>
    <row r="219" spans="2:7" ht="15" customHeight="1" x14ac:dyDescent="0.25">
      <c r="B219" s="311"/>
      <c r="C219" s="261"/>
      <c r="F219" s="56"/>
      <c r="G219" s="207"/>
    </row>
    <row r="220" spans="2:7" ht="60" customHeight="1" x14ac:dyDescent="0.25">
      <c r="B220" s="289">
        <v>9</v>
      </c>
      <c r="C220" s="310" t="s">
        <v>286</v>
      </c>
      <c r="D220" s="171"/>
      <c r="E220" s="171"/>
      <c r="F220" s="240"/>
      <c r="G220" s="206"/>
    </row>
    <row r="221" spans="2:7" ht="15" customHeight="1" x14ac:dyDescent="0.25">
      <c r="B221" s="311"/>
      <c r="C221" s="312" t="s">
        <v>82</v>
      </c>
      <c r="D221" s="171">
        <v>28</v>
      </c>
      <c r="E221" s="171"/>
      <c r="F221" s="240"/>
      <c r="G221" s="175">
        <f>ROUND(D221*E221,2)</f>
        <v>0</v>
      </c>
    </row>
    <row r="222" spans="2:7" ht="15" customHeight="1" x14ac:dyDescent="0.25">
      <c r="B222" s="311"/>
      <c r="C222" s="294"/>
      <c r="F222" s="56"/>
      <c r="G222" s="207"/>
    </row>
    <row r="223" spans="2:7" ht="30" customHeight="1" x14ac:dyDescent="0.25">
      <c r="B223" s="289">
        <v>10</v>
      </c>
      <c r="C223" s="310" t="s">
        <v>137</v>
      </c>
      <c r="D223" s="171"/>
      <c r="E223" s="171"/>
      <c r="F223" s="240"/>
      <c r="G223" s="206"/>
    </row>
    <row r="224" spans="2:7" s="56" customFormat="1" ht="15" customHeight="1" x14ac:dyDescent="0.2">
      <c r="B224" s="159"/>
      <c r="C224" s="160" t="s">
        <v>88</v>
      </c>
      <c r="D224" s="187">
        <v>394</v>
      </c>
      <c r="E224" s="187"/>
      <c r="F224" s="295"/>
      <c r="G224" s="296">
        <f>ROUND(D224*E224,2)</f>
        <v>0</v>
      </c>
    </row>
    <row r="225" spans="2:7" s="56" customFormat="1" ht="15" customHeight="1" x14ac:dyDescent="0.2">
      <c r="B225" s="311"/>
      <c r="C225" s="246"/>
      <c r="D225" s="207"/>
      <c r="E225" s="207"/>
      <c r="G225" s="207"/>
    </row>
    <row r="226" spans="2:7" ht="20.100000000000001" customHeight="1" x14ac:dyDescent="0.25">
      <c r="B226" s="315"/>
      <c r="C226" s="189" t="s">
        <v>138</v>
      </c>
      <c r="D226" s="165"/>
      <c r="E226" s="165"/>
      <c r="F226" s="292"/>
      <c r="G226" s="183">
        <f>ROUND(G197+G200+G203+G206+G209+G212+G215+G218+G221+G224,2)</f>
        <v>0</v>
      </c>
    </row>
    <row r="227" spans="2:7" ht="15" customHeight="1" x14ac:dyDescent="0.25">
      <c r="B227" s="184"/>
      <c r="C227" s="395"/>
      <c r="D227" s="171"/>
      <c r="E227" s="171"/>
      <c r="F227" s="208"/>
      <c r="G227" s="206"/>
    </row>
    <row r="228" spans="2:7" ht="15" customHeight="1" x14ac:dyDescent="0.25">
      <c r="B228" s="56"/>
      <c r="C228" s="275"/>
      <c r="F228" s="56"/>
      <c r="G228" s="207"/>
    </row>
    <row r="229" spans="2:7" s="28" customFormat="1" ht="20.100000000000001" customHeight="1" x14ac:dyDescent="0.25">
      <c r="B229" s="297" t="s">
        <v>139</v>
      </c>
      <c r="C229" s="464" t="s">
        <v>140</v>
      </c>
      <c r="D229" s="464"/>
      <c r="E229" s="464"/>
      <c r="F229" s="464"/>
      <c r="G229" s="464"/>
    </row>
    <row r="230" spans="2:7" s="28" customFormat="1" ht="15" customHeight="1" x14ac:dyDescent="0.25">
      <c r="B230" s="297"/>
      <c r="C230" s="204"/>
      <c r="D230" s="505"/>
      <c r="E230" s="505"/>
      <c r="F230" s="506"/>
      <c r="G230" s="506"/>
    </row>
    <row r="231" spans="2:7" s="28" customFormat="1" ht="15" customHeight="1" x14ac:dyDescent="0.2">
      <c r="B231" s="57" t="s">
        <v>4</v>
      </c>
      <c r="C231" s="58" t="s">
        <v>72</v>
      </c>
      <c r="D231" s="60" t="s">
        <v>73</v>
      </c>
      <c r="E231" s="59" t="s">
        <v>74</v>
      </c>
      <c r="F231" s="57"/>
      <c r="G231" s="60" t="s">
        <v>75</v>
      </c>
    </row>
    <row r="232" spans="2:7" ht="15" customHeight="1" x14ac:dyDescent="0.25">
      <c r="B232" s="56"/>
      <c r="C232" s="174"/>
      <c r="F232" s="171"/>
      <c r="G232" s="206"/>
    </row>
    <row r="233" spans="2:7" ht="45" customHeight="1" x14ac:dyDescent="0.25">
      <c r="B233" s="289">
        <v>1</v>
      </c>
      <c r="C233" s="290" t="s">
        <v>141</v>
      </c>
      <c r="F233" s="171"/>
      <c r="G233" s="206"/>
    </row>
    <row r="234" spans="2:7" ht="15" customHeight="1" x14ac:dyDescent="0.25">
      <c r="B234" s="173"/>
      <c r="C234" s="298" t="s">
        <v>142</v>
      </c>
      <c r="F234" s="171"/>
      <c r="G234" s="206"/>
    </row>
    <row r="235" spans="2:7" ht="15" customHeight="1" x14ac:dyDescent="0.25">
      <c r="B235" s="173"/>
      <c r="C235" s="174" t="s">
        <v>122</v>
      </c>
      <c r="D235" s="207">
        <v>31</v>
      </c>
      <c r="E235" s="86"/>
      <c r="F235" s="171"/>
      <c r="G235" s="206">
        <f>E235*D235</f>
        <v>0</v>
      </c>
    </row>
    <row r="236" spans="2:7" ht="15" customHeight="1" x14ac:dyDescent="0.25">
      <c r="B236" s="173"/>
      <c r="C236" s="209"/>
      <c r="F236" s="56"/>
      <c r="G236" s="207"/>
    </row>
    <row r="237" spans="2:7" ht="45" customHeight="1" x14ac:dyDescent="0.25">
      <c r="B237" s="289">
        <v>2</v>
      </c>
      <c r="C237" s="290" t="s">
        <v>144</v>
      </c>
      <c r="F237" s="171"/>
      <c r="G237" s="206"/>
    </row>
    <row r="238" spans="2:7" s="94" customFormat="1" ht="15" customHeight="1" x14ac:dyDescent="0.25">
      <c r="B238" s="173"/>
      <c r="C238" s="174" t="s">
        <v>122</v>
      </c>
      <c r="D238" s="207">
        <v>32</v>
      </c>
      <c r="E238" s="207"/>
      <c r="F238" s="171"/>
      <c r="G238" s="206">
        <f>E238*D238</f>
        <v>0</v>
      </c>
    </row>
    <row r="239" spans="2:7" ht="15" customHeight="1" x14ac:dyDescent="0.25">
      <c r="B239" s="173"/>
      <c r="C239" s="209"/>
      <c r="F239" s="56"/>
      <c r="G239" s="207"/>
    </row>
    <row r="240" spans="2:7" s="299" customFormat="1" ht="45" customHeight="1" x14ac:dyDescent="0.25">
      <c r="B240" s="299">
        <v>3</v>
      </c>
      <c r="C240" s="99" t="s">
        <v>145</v>
      </c>
      <c r="D240" s="502"/>
      <c r="E240" s="502"/>
    </row>
    <row r="241" spans="2:7" ht="15" customHeight="1" x14ac:dyDescent="0.25">
      <c r="B241" s="173"/>
      <c r="C241" s="174" t="s">
        <v>122</v>
      </c>
      <c r="D241" s="207">
        <v>32</v>
      </c>
      <c r="F241" s="171"/>
      <c r="G241" s="206">
        <f>E241*D241</f>
        <v>0</v>
      </c>
    </row>
    <row r="242" spans="2:7" ht="15" customHeight="1" x14ac:dyDescent="0.25">
      <c r="B242" s="173"/>
      <c r="C242" s="209"/>
      <c r="F242" s="56"/>
      <c r="G242" s="207"/>
    </row>
    <row r="243" spans="2:7" ht="120" customHeight="1" x14ac:dyDescent="0.25">
      <c r="B243" s="289">
        <v>4</v>
      </c>
      <c r="C243" s="300" t="s">
        <v>146</v>
      </c>
      <c r="D243" s="301"/>
      <c r="E243" s="301"/>
      <c r="F243" s="302"/>
      <c r="G243" s="303"/>
    </row>
    <row r="244" spans="2:7" ht="15" customHeight="1" x14ac:dyDescent="0.25">
      <c r="B244" s="304"/>
      <c r="C244" s="305" t="s">
        <v>77</v>
      </c>
      <c r="D244" s="306">
        <v>1</v>
      </c>
      <c r="E244" s="306"/>
      <c r="F244" s="307"/>
      <c r="G244" s="206">
        <f>E244*D244</f>
        <v>0</v>
      </c>
    </row>
    <row r="245" spans="2:7" ht="15" customHeight="1" x14ac:dyDescent="0.25">
      <c r="B245" s="173"/>
      <c r="C245" s="209"/>
      <c r="F245" s="56"/>
      <c r="G245" s="207"/>
    </row>
    <row r="246" spans="2:7" ht="45" customHeight="1" x14ac:dyDescent="0.25">
      <c r="B246" s="289">
        <v>5</v>
      </c>
      <c r="C246" s="308" t="s">
        <v>287</v>
      </c>
      <c r="D246" s="306"/>
      <c r="E246" s="306"/>
      <c r="F246" s="307"/>
      <c r="G246" s="309"/>
    </row>
    <row r="247" spans="2:7" ht="15" customHeight="1" x14ac:dyDescent="0.25">
      <c r="B247" s="304"/>
      <c r="C247" s="305" t="s">
        <v>77</v>
      </c>
      <c r="D247" s="306">
        <v>1</v>
      </c>
      <c r="E247" s="306"/>
      <c r="F247" s="307"/>
      <c r="G247" s="206">
        <f>E247*D247</f>
        <v>0</v>
      </c>
    </row>
    <row r="248" spans="2:7" ht="15" customHeight="1" x14ac:dyDescent="0.25">
      <c r="B248" s="173"/>
      <c r="C248" s="209"/>
      <c r="F248" s="56"/>
      <c r="G248" s="207"/>
    </row>
    <row r="249" spans="2:7" ht="60" customHeight="1" x14ac:dyDescent="0.25">
      <c r="B249" s="289">
        <v>6</v>
      </c>
      <c r="C249" s="290" t="s">
        <v>288</v>
      </c>
      <c r="F249" s="171"/>
      <c r="G249" s="206"/>
    </row>
    <row r="250" spans="2:7" ht="15" customHeight="1" x14ac:dyDescent="0.25">
      <c r="B250" s="173"/>
      <c r="C250" s="312" t="s">
        <v>122</v>
      </c>
      <c r="D250" s="171">
        <v>2</v>
      </c>
      <c r="E250" s="171"/>
      <c r="F250" s="171"/>
      <c r="G250" s="206">
        <f>E250*D250</f>
        <v>0</v>
      </c>
    </row>
    <row r="251" spans="2:7" ht="15" customHeight="1" x14ac:dyDescent="0.25">
      <c r="B251" s="173"/>
      <c r="C251" s="209"/>
      <c r="F251" s="56"/>
      <c r="G251" s="207"/>
    </row>
    <row r="252" spans="2:7" s="94" customFormat="1" ht="45" customHeight="1" x14ac:dyDescent="0.25">
      <c r="B252" s="289">
        <v>7</v>
      </c>
      <c r="C252" s="310" t="s">
        <v>289</v>
      </c>
      <c r="D252" s="171"/>
      <c r="E252" s="171"/>
      <c r="F252" s="171"/>
      <c r="G252" s="206"/>
    </row>
    <row r="253" spans="2:7" ht="15" customHeight="1" x14ac:dyDescent="0.25">
      <c r="B253" s="311"/>
      <c r="C253" s="312" t="s">
        <v>77</v>
      </c>
      <c r="D253" s="171">
        <v>1</v>
      </c>
      <c r="E253" s="171"/>
      <c r="F253" s="171"/>
      <c r="G253" s="206">
        <f>E253*D253</f>
        <v>0</v>
      </c>
    </row>
    <row r="254" spans="2:7" ht="15" customHeight="1" x14ac:dyDescent="0.25">
      <c r="B254" s="311"/>
      <c r="C254" s="312"/>
      <c r="D254" s="171"/>
      <c r="E254" s="171"/>
      <c r="F254" s="171"/>
      <c r="G254" s="206"/>
    </row>
    <row r="255" spans="2:7" ht="30" x14ac:dyDescent="0.25">
      <c r="B255" s="313">
        <v>8</v>
      </c>
      <c r="C255" s="498" t="s">
        <v>290</v>
      </c>
      <c r="D255" s="187"/>
      <c r="E255" s="187"/>
      <c r="F255" s="187"/>
      <c r="G255" s="296">
        <f>ROUND(0.1*SUM(G235:G253),2)</f>
        <v>0</v>
      </c>
    </row>
    <row r="256" spans="2:7" ht="15" customHeight="1" x14ac:dyDescent="0.25">
      <c r="B256" s="289"/>
      <c r="C256" s="310"/>
      <c r="D256" s="171"/>
      <c r="E256" s="171"/>
      <c r="F256" s="171"/>
      <c r="G256" s="206"/>
    </row>
    <row r="257" spans="2:7" ht="15" customHeight="1" x14ac:dyDescent="0.25">
      <c r="B257" s="415"/>
      <c r="C257" s="134" t="s">
        <v>152</v>
      </c>
      <c r="D257" s="135"/>
      <c r="E257" s="135"/>
      <c r="F257" s="135"/>
      <c r="G257" s="314">
        <f>ROUND(G235+G238+G241+G244+G247+G250+G253+G255,2)</f>
        <v>0</v>
      </c>
    </row>
    <row r="258" spans="2:7" ht="18" customHeight="1" x14ac:dyDescent="0.25">
      <c r="B258" s="315"/>
      <c r="C258" s="209"/>
      <c r="F258" s="56"/>
      <c r="G258" s="207"/>
    </row>
    <row r="259" spans="2:7" ht="18" customHeight="1" x14ac:dyDescent="0.25">
      <c r="B259" s="245" t="s">
        <v>153</v>
      </c>
      <c r="C259" s="482" t="s">
        <v>291</v>
      </c>
      <c r="D259" s="482"/>
      <c r="E259" s="79"/>
      <c r="F259" s="139"/>
      <c r="G259" s="140"/>
    </row>
    <row r="260" spans="2:7" ht="18" customHeight="1" x14ac:dyDescent="0.25">
      <c r="B260" s="317"/>
      <c r="C260" s="318"/>
      <c r="D260" s="272"/>
      <c r="F260" s="56"/>
      <c r="G260" s="207"/>
    </row>
    <row r="261" spans="2:7" x14ac:dyDescent="0.25">
      <c r="B261" s="319">
        <v>1</v>
      </c>
      <c r="C261" s="244" t="s">
        <v>97</v>
      </c>
      <c r="F261" s="56"/>
      <c r="G261" s="207"/>
    </row>
    <row r="262" spans="2:7" ht="18" customHeight="1" x14ac:dyDescent="0.25">
      <c r="B262" s="173"/>
      <c r="C262" s="209"/>
      <c r="F262" s="56"/>
      <c r="G262" s="207"/>
    </row>
    <row r="263" spans="2:7" ht="60" x14ac:dyDescent="0.25">
      <c r="B263" s="289" t="s">
        <v>155</v>
      </c>
      <c r="C263" s="290" t="s">
        <v>156</v>
      </c>
      <c r="F263" s="171"/>
      <c r="G263" s="206"/>
    </row>
    <row r="264" spans="2:7" ht="18" customHeight="1" x14ac:dyDescent="0.25">
      <c r="B264" s="173"/>
      <c r="C264" s="174" t="s">
        <v>157</v>
      </c>
      <c r="D264" s="207">
        <v>28</v>
      </c>
      <c r="E264" s="86"/>
      <c r="F264" s="171"/>
      <c r="G264" s="206">
        <f>E264*D264</f>
        <v>0</v>
      </c>
    </row>
    <row r="265" spans="2:7" s="56" customFormat="1" ht="18" customHeight="1" x14ac:dyDescent="0.2">
      <c r="B265" s="173"/>
      <c r="C265" s="174" t="s">
        <v>158</v>
      </c>
      <c r="D265" s="207">
        <v>3</v>
      </c>
      <c r="E265" s="86"/>
      <c r="F265" s="171"/>
      <c r="G265" s="206">
        <f>E265*D265</f>
        <v>0</v>
      </c>
    </row>
    <row r="266" spans="2:7" s="56" customFormat="1" ht="18" customHeight="1" x14ac:dyDescent="0.2">
      <c r="B266" s="173"/>
      <c r="C266" s="246"/>
      <c r="D266" s="207"/>
      <c r="E266" s="207"/>
      <c r="G266" s="207"/>
    </row>
    <row r="267" spans="2:7" s="56" customFormat="1" ht="30" x14ac:dyDescent="0.2">
      <c r="B267" s="289" t="s">
        <v>159</v>
      </c>
      <c r="C267" s="290" t="s">
        <v>160</v>
      </c>
      <c r="D267" s="207"/>
      <c r="E267" s="207"/>
      <c r="F267" s="171"/>
      <c r="G267" s="206"/>
    </row>
    <row r="268" spans="2:7" s="56" customFormat="1" ht="18" customHeight="1" x14ac:dyDescent="0.2">
      <c r="B268" s="173"/>
      <c r="C268" s="174" t="s">
        <v>88</v>
      </c>
      <c r="D268" s="207">
        <v>9</v>
      </c>
      <c r="E268" s="207"/>
      <c r="F268" s="171"/>
      <c r="G268" s="206">
        <f>E268*D268</f>
        <v>0</v>
      </c>
    </row>
    <row r="269" spans="2:7" s="56" customFormat="1" ht="18" customHeight="1" x14ac:dyDescent="0.2">
      <c r="B269" s="173"/>
      <c r="C269" s="246"/>
      <c r="D269" s="207"/>
      <c r="E269" s="320"/>
      <c r="G269" s="320"/>
    </row>
    <row r="270" spans="2:7" ht="45" x14ac:dyDescent="0.25">
      <c r="B270" s="289" t="s">
        <v>161</v>
      </c>
      <c r="C270" s="290" t="s">
        <v>162</v>
      </c>
      <c r="F270" s="171"/>
      <c r="G270" s="206"/>
    </row>
    <row r="271" spans="2:7" ht="18" customHeight="1" x14ac:dyDescent="0.25">
      <c r="B271" s="173"/>
      <c r="C271" s="174" t="s">
        <v>101</v>
      </c>
      <c r="D271" s="207">
        <v>2</v>
      </c>
      <c r="F271" s="171"/>
      <c r="G271" s="206">
        <f>E271*D271</f>
        <v>0</v>
      </c>
    </row>
    <row r="272" spans="2:7" ht="18" customHeight="1" x14ac:dyDescent="0.25">
      <c r="B272" s="173"/>
      <c r="C272" s="246"/>
      <c r="F272" s="56"/>
      <c r="G272" s="207"/>
    </row>
    <row r="273" spans="2:9" ht="30" x14ac:dyDescent="0.25">
      <c r="B273" s="289" t="s">
        <v>163</v>
      </c>
      <c r="C273" s="290" t="s">
        <v>164</v>
      </c>
      <c r="F273" s="171"/>
      <c r="G273" s="206"/>
    </row>
    <row r="274" spans="2:9" ht="18" customHeight="1" x14ac:dyDescent="0.25">
      <c r="B274" s="173"/>
      <c r="C274" s="174" t="s">
        <v>101</v>
      </c>
      <c r="D274" s="207">
        <v>2</v>
      </c>
      <c r="F274" s="171"/>
      <c r="G274" s="206">
        <f>E274*D274</f>
        <v>0</v>
      </c>
    </row>
    <row r="275" spans="2:9" ht="18" customHeight="1" x14ac:dyDescent="0.25">
      <c r="B275" s="173"/>
      <c r="C275" s="246"/>
      <c r="F275" s="56"/>
      <c r="G275" s="207"/>
    </row>
    <row r="276" spans="2:9" ht="48" customHeight="1" x14ac:dyDescent="0.25">
      <c r="B276" s="289" t="s">
        <v>165</v>
      </c>
      <c r="C276" s="290" t="s">
        <v>166</v>
      </c>
      <c r="F276" s="171"/>
      <c r="G276" s="206"/>
    </row>
    <row r="277" spans="2:9" ht="18" customHeight="1" x14ac:dyDescent="0.25">
      <c r="B277" s="173"/>
      <c r="C277" s="160" t="s">
        <v>101</v>
      </c>
      <c r="D277" s="187">
        <v>30</v>
      </c>
      <c r="E277" s="187"/>
      <c r="F277" s="187"/>
      <c r="G277" s="296">
        <f>E277*D277</f>
        <v>0</v>
      </c>
      <c r="H277" s="25"/>
      <c r="I277" s="25"/>
    </row>
    <row r="278" spans="2:9" ht="18" customHeight="1" x14ac:dyDescent="0.25">
      <c r="B278" s="173"/>
      <c r="C278" s="174"/>
      <c r="F278" s="171"/>
      <c r="G278" s="206"/>
      <c r="H278" s="25"/>
      <c r="I278" s="25"/>
    </row>
    <row r="279" spans="2:9" ht="18" customHeight="1" x14ac:dyDescent="0.25">
      <c r="B279" s="188"/>
      <c r="C279" s="189" t="s">
        <v>167</v>
      </c>
      <c r="D279" s="165"/>
      <c r="E279" s="165"/>
      <c r="F279" s="165"/>
      <c r="G279" s="183">
        <f>G277+G274+G271+G268+G265+G264</f>
        <v>0</v>
      </c>
      <c r="H279" s="25"/>
      <c r="I279" s="25"/>
    </row>
    <row r="280" spans="2:9" ht="18" customHeight="1" x14ac:dyDescent="0.25">
      <c r="B280" s="173"/>
      <c r="C280" s="246"/>
      <c r="D280" s="492"/>
      <c r="E280" s="259"/>
      <c r="F280" s="247"/>
      <c r="G280" s="208"/>
    </row>
    <row r="281" spans="2:9" x14ac:dyDescent="0.25">
      <c r="B281" s="319">
        <v>2</v>
      </c>
      <c r="C281" s="244" t="s">
        <v>168</v>
      </c>
      <c r="D281" s="270"/>
      <c r="E281" s="270"/>
      <c r="F281" s="186"/>
      <c r="G281" s="153"/>
      <c r="H281" s="25"/>
      <c r="I281" s="25"/>
    </row>
    <row r="282" spans="2:9" ht="18" customHeight="1" x14ac:dyDescent="0.25">
      <c r="B282" s="173"/>
      <c r="C282" s="174"/>
      <c r="F282" s="171"/>
      <c r="G282" s="206"/>
    </row>
    <row r="283" spans="2:9" ht="45" x14ac:dyDescent="0.25">
      <c r="B283" s="289" t="s">
        <v>169</v>
      </c>
      <c r="C283" s="290" t="s">
        <v>170</v>
      </c>
      <c r="F283" s="171"/>
      <c r="G283" s="206"/>
      <c r="H283" s="25"/>
      <c r="I283" s="25"/>
    </row>
    <row r="284" spans="2:9" ht="18" customHeight="1" x14ac:dyDescent="0.25">
      <c r="B284" s="173"/>
      <c r="C284" s="174" t="s">
        <v>88</v>
      </c>
      <c r="D284" s="207">
        <v>1.5</v>
      </c>
      <c r="F284" s="171"/>
      <c r="G284" s="206">
        <f>E284*D284</f>
        <v>0</v>
      </c>
    </row>
    <row r="285" spans="2:9" ht="18" customHeight="1" x14ac:dyDescent="0.25">
      <c r="B285" s="173"/>
      <c r="C285" s="258"/>
      <c r="D285" s="171"/>
      <c r="E285" s="171"/>
      <c r="F285" s="247"/>
      <c r="G285" s="171"/>
      <c r="H285" s="25"/>
      <c r="I285" s="25"/>
    </row>
    <row r="286" spans="2:9" ht="48" x14ac:dyDescent="0.25">
      <c r="B286" s="289" t="s">
        <v>171</v>
      </c>
      <c r="C286" s="290" t="s">
        <v>398</v>
      </c>
      <c r="F286" s="171"/>
      <c r="G286" s="206"/>
    </row>
    <row r="287" spans="2:9" ht="18" customHeight="1" x14ac:dyDescent="0.25">
      <c r="B287" s="173"/>
      <c r="C287" s="174" t="s">
        <v>101</v>
      </c>
      <c r="D287" s="207">
        <v>7</v>
      </c>
      <c r="F287" s="171"/>
      <c r="G287" s="206">
        <f>E287*D287</f>
        <v>0</v>
      </c>
    </row>
    <row r="288" spans="2:9" ht="18" customHeight="1" x14ac:dyDescent="0.25">
      <c r="B288" s="173"/>
      <c r="C288" s="246"/>
      <c r="D288" s="492"/>
      <c r="E288" s="259"/>
      <c r="F288" s="247"/>
      <c r="G288" s="208"/>
    </row>
    <row r="289" spans="2:7" ht="38.25" customHeight="1" x14ac:dyDescent="0.25">
      <c r="B289" s="289" t="s">
        <v>173</v>
      </c>
      <c r="C289" s="290" t="s">
        <v>174</v>
      </c>
      <c r="F289" s="171"/>
      <c r="G289" s="206"/>
    </row>
    <row r="290" spans="2:7" ht="18" customHeight="1" x14ac:dyDescent="0.25">
      <c r="B290" s="173"/>
      <c r="C290" s="174" t="s">
        <v>122</v>
      </c>
      <c r="D290" s="207">
        <v>1</v>
      </c>
      <c r="F290" s="171"/>
      <c r="G290" s="206">
        <f>E290*D290</f>
        <v>0</v>
      </c>
    </row>
    <row r="291" spans="2:7" ht="18" customHeight="1" x14ac:dyDescent="0.25">
      <c r="B291" s="173"/>
      <c r="C291" s="246"/>
      <c r="D291" s="492"/>
      <c r="E291" s="259"/>
      <c r="F291" s="247"/>
      <c r="G291" s="208"/>
    </row>
    <row r="292" spans="2:7" ht="30" x14ac:dyDescent="0.25">
      <c r="B292" s="289" t="s">
        <v>175</v>
      </c>
      <c r="C292" s="290" t="s">
        <v>176</v>
      </c>
      <c r="F292" s="171"/>
      <c r="G292" s="206"/>
    </row>
    <row r="293" spans="2:7" ht="18" customHeight="1" x14ac:dyDescent="0.25">
      <c r="B293" s="173"/>
      <c r="C293" s="174" t="s">
        <v>177</v>
      </c>
      <c r="F293" s="171"/>
      <c r="G293" s="206"/>
    </row>
    <row r="294" spans="2:7" ht="18" customHeight="1" x14ac:dyDescent="0.25">
      <c r="B294" s="173"/>
      <c r="C294" s="174" t="s">
        <v>178</v>
      </c>
      <c r="D294" s="207">
        <v>418</v>
      </c>
      <c r="E294" s="86"/>
      <c r="F294" s="171"/>
      <c r="G294" s="206">
        <f>E294*D294</f>
        <v>0</v>
      </c>
    </row>
    <row r="295" spans="2:7" ht="18" customHeight="1" x14ac:dyDescent="0.25">
      <c r="B295" s="173"/>
      <c r="C295" s="174" t="s">
        <v>179</v>
      </c>
      <c r="F295" s="171"/>
      <c r="G295" s="206"/>
    </row>
    <row r="296" spans="2:7" ht="18" customHeight="1" x14ac:dyDescent="0.25">
      <c r="B296" s="173"/>
      <c r="C296" s="174" t="s">
        <v>178</v>
      </c>
      <c r="D296" s="207">
        <v>450</v>
      </c>
      <c r="E296" s="86"/>
      <c r="F296" s="171"/>
      <c r="G296" s="206">
        <f>E296*D296</f>
        <v>0</v>
      </c>
    </row>
    <row r="297" spans="2:7" ht="18" customHeight="1" x14ac:dyDescent="0.25">
      <c r="B297" s="173"/>
      <c r="C297" s="174"/>
      <c r="E297" s="86"/>
      <c r="F297" s="171"/>
      <c r="G297" s="206"/>
    </row>
    <row r="298" spans="2:7" x14ac:dyDescent="0.25">
      <c r="B298" s="289" t="s">
        <v>180</v>
      </c>
      <c r="C298" s="290" t="s">
        <v>181</v>
      </c>
      <c r="F298" s="171"/>
      <c r="G298" s="206"/>
    </row>
    <row r="299" spans="2:7" ht="18" customHeight="1" x14ac:dyDescent="0.25">
      <c r="B299" s="173"/>
      <c r="C299" s="160" t="s">
        <v>101</v>
      </c>
      <c r="D299" s="187">
        <v>7</v>
      </c>
      <c r="E299" s="285"/>
      <c r="F299" s="187"/>
      <c r="G299" s="296">
        <f>E299*D299</f>
        <v>0</v>
      </c>
    </row>
    <row r="300" spans="2:7" ht="18" customHeight="1" x14ac:dyDescent="0.25">
      <c r="B300" s="173"/>
      <c r="C300" s="312"/>
      <c r="D300" s="171"/>
      <c r="E300" s="86"/>
      <c r="F300" s="171"/>
      <c r="G300" s="206"/>
    </row>
    <row r="301" spans="2:7" x14ac:dyDescent="0.25">
      <c r="B301" s="315"/>
      <c r="C301" s="321" t="s">
        <v>182</v>
      </c>
      <c r="D301" s="165"/>
      <c r="E301" s="165"/>
      <c r="F301" s="165"/>
      <c r="G301" s="166">
        <f>G299+G296+G294+G290+G287+G284</f>
        <v>0</v>
      </c>
    </row>
    <row r="302" spans="2:7" ht="18" customHeight="1" x14ac:dyDescent="0.25">
      <c r="B302" s="315"/>
      <c r="C302" s="246"/>
      <c r="D302" s="492"/>
      <c r="E302" s="259"/>
      <c r="F302" s="247"/>
      <c r="G302" s="208"/>
    </row>
    <row r="303" spans="2:7" s="94" customFormat="1" ht="18" customHeight="1" x14ac:dyDescent="0.25">
      <c r="B303" s="319">
        <v>3</v>
      </c>
      <c r="C303" s="168" t="s">
        <v>183</v>
      </c>
      <c r="D303" s="186"/>
      <c r="E303" s="171"/>
      <c r="F303" s="171"/>
      <c r="G303" s="206"/>
    </row>
    <row r="304" spans="2:7" s="94" customFormat="1" ht="18" customHeight="1" x14ac:dyDescent="0.25">
      <c r="B304" s="173"/>
      <c r="C304" s="174"/>
      <c r="D304" s="207"/>
      <c r="E304" s="207"/>
      <c r="F304" s="171"/>
      <c r="G304" s="206"/>
    </row>
    <row r="305" spans="2:9" ht="30" x14ac:dyDescent="0.25">
      <c r="B305" s="289" t="s">
        <v>184</v>
      </c>
      <c r="C305" s="290" t="s">
        <v>185</v>
      </c>
      <c r="F305" s="171"/>
      <c r="G305" s="206"/>
      <c r="H305" s="172"/>
      <c r="I305" s="25"/>
    </row>
    <row r="306" spans="2:9" s="56" customFormat="1" ht="18" customHeight="1" x14ac:dyDescent="0.2">
      <c r="B306" s="173"/>
      <c r="C306" s="174" t="s">
        <v>88</v>
      </c>
      <c r="D306" s="207">
        <v>3</v>
      </c>
      <c r="E306" s="207"/>
      <c r="F306" s="171"/>
      <c r="G306" s="206">
        <f>E306*D306</f>
        <v>0</v>
      </c>
    </row>
    <row r="307" spans="2:9" s="56" customFormat="1" ht="18" customHeight="1" x14ac:dyDescent="0.2">
      <c r="B307" s="173"/>
      <c r="C307" s="174"/>
      <c r="D307" s="207"/>
      <c r="E307" s="207"/>
      <c r="F307" s="171"/>
      <c r="G307" s="206"/>
    </row>
    <row r="308" spans="2:9" ht="30" x14ac:dyDescent="0.25">
      <c r="B308" s="289" t="s">
        <v>186</v>
      </c>
      <c r="C308" s="290" t="s">
        <v>187</v>
      </c>
      <c r="F308" s="171"/>
      <c r="G308" s="206"/>
    </row>
    <row r="309" spans="2:9" ht="18" customHeight="1" x14ac:dyDescent="0.25">
      <c r="B309" s="173"/>
      <c r="C309" s="174" t="s">
        <v>88</v>
      </c>
      <c r="D309" s="207">
        <v>46</v>
      </c>
      <c r="F309" s="171"/>
      <c r="G309" s="206">
        <f>E309*D309</f>
        <v>0</v>
      </c>
    </row>
    <row r="310" spans="2:9" ht="18" customHeight="1" x14ac:dyDescent="0.25">
      <c r="B310" s="173"/>
      <c r="C310" s="246"/>
      <c r="D310" s="492"/>
      <c r="E310" s="259"/>
      <c r="F310" s="247"/>
      <c r="G310" s="208"/>
    </row>
    <row r="311" spans="2:9" ht="30" x14ac:dyDescent="0.25">
      <c r="B311" s="289" t="s">
        <v>188</v>
      </c>
      <c r="C311" s="290" t="s">
        <v>189</v>
      </c>
      <c r="F311" s="171"/>
      <c r="G311" s="206"/>
      <c r="H311" s="25"/>
      <c r="I311" s="25"/>
    </row>
    <row r="312" spans="2:9" ht="18" customHeight="1" x14ac:dyDescent="0.25">
      <c r="B312" s="173"/>
      <c r="C312" s="174" t="s">
        <v>88</v>
      </c>
      <c r="D312" s="207">
        <v>4</v>
      </c>
      <c r="F312" s="171"/>
      <c r="G312" s="206">
        <f>E312*D312</f>
        <v>0</v>
      </c>
      <c r="H312" s="25"/>
      <c r="I312" s="25"/>
    </row>
    <row r="313" spans="2:9" ht="18" customHeight="1" x14ac:dyDescent="0.25">
      <c r="B313" s="173"/>
      <c r="C313" s="258"/>
      <c r="D313" s="171"/>
      <c r="E313" s="171"/>
      <c r="F313" s="247"/>
      <c r="G313" s="171"/>
      <c r="H313" s="25"/>
      <c r="I313" s="25"/>
    </row>
    <row r="314" spans="2:9" ht="21" customHeight="1" x14ac:dyDescent="0.25">
      <c r="B314" s="289" t="s">
        <v>190</v>
      </c>
      <c r="C314" s="290" t="s">
        <v>191</v>
      </c>
      <c r="F314" s="171"/>
      <c r="G314" s="206"/>
    </row>
    <row r="315" spans="2:9" ht="18" customHeight="1" x14ac:dyDescent="0.25">
      <c r="B315" s="173"/>
      <c r="C315" s="160" t="s">
        <v>88</v>
      </c>
      <c r="D315" s="187">
        <v>45</v>
      </c>
      <c r="E315" s="187"/>
      <c r="F315" s="187"/>
      <c r="G315" s="296">
        <f>E315*D315</f>
        <v>0</v>
      </c>
    </row>
    <row r="316" spans="2:9" ht="18" customHeight="1" x14ac:dyDescent="0.25">
      <c r="B316" s="173"/>
      <c r="C316" s="177"/>
      <c r="D316" s="178"/>
      <c r="E316" s="178"/>
      <c r="F316" s="178"/>
      <c r="G316" s="322"/>
    </row>
    <row r="317" spans="2:9" ht="18" customHeight="1" x14ac:dyDescent="0.25">
      <c r="B317" s="311"/>
      <c r="C317" s="181" t="s">
        <v>192</v>
      </c>
      <c r="D317" s="182"/>
      <c r="E317" s="182"/>
      <c r="F317" s="182"/>
      <c r="G317" s="183">
        <f>G315+G312+G309+G306</f>
        <v>0</v>
      </c>
      <c r="H317" s="25"/>
      <c r="I317" s="25"/>
    </row>
    <row r="318" spans="2:9" ht="18" customHeight="1" x14ac:dyDescent="0.25">
      <c r="B318" s="311"/>
      <c r="C318" s="246"/>
      <c r="D318" s="492"/>
      <c r="E318" s="259"/>
      <c r="F318" s="247"/>
      <c r="G318" s="208"/>
    </row>
    <row r="319" spans="2:9" ht="18" customHeight="1" x14ac:dyDescent="0.25">
      <c r="B319" s="319">
        <v>4</v>
      </c>
      <c r="C319" s="168" t="s">
        <v>193</v>
      </c>
      <c r="D319" s="186"/>
      <c r="E319" s="186"/>
      <c r="F319" s="186"/>
      <c r="G319" s="153"/>
    </row>
    <row r="320" spans="2:9" ht="18" customHeight="1" x14ac:dyDescent="0.25">
      <c r="B320" s="311"/>
      <c r="C320" s="312"/>
      <c r="D320" s="171"/>
      <c r="E320" s="171"/>
      <c r="F320" s="171"/>
      <c r="G320" s="206"/>
    </row>
    <row r="321" spans="2:9" ht="30" x14ac:dyDescent="0.25">
      <c r="B321" s="289" t="s">
        <v>153</v>
      </c>
      <c r="C321" s="290" t="s">
        <v>194</v>
      </c>
      <c r="F321" s="171"/>
      <c r="G321" s="206"/>
    </row>
    <row r="322" spans="2:9" ht="18" customHeight="1" x14ac:dyDescent="0.25">
      <c r="B322" s="173"/>
      <c r="C322" s="174" t="s">
        <v>88</v>
      </c>
      <c r="D322" s="207">
        <v>42</v>
      </c>
      <c r="F322" s="171"/>
      <c r="G322" s="206">
        <f>E322*D322</f>
        <v>0</v>
      </c>
    </row>
    <row r="323" spans="2:9" ht="18" customHeight="1" x14ac:dyDescent="0.25">
      <c r="B323" s="173"/>
      <c r="C323" s="246"/>
      <c r="D323" s="492"/>
      <c r="E323" s="259"/>
      <c r="F323" s="247"/>
      <c r="G323" s="208"/>
    </row>
    <row r="324" spans="2:9" ht="30" x14ac:dyDescent="0.25">
      <c r="B324" s="289" t="s">
        <v>195</v>
      </c>
      <c r="C324" s="290" t="s">
        <v>196</v>
      </c>
      <c r="F324" s="171"/>
      <c r="G324" s="206"/>
    </row>
    <row r="325" spans="2:9" ht="18" customHeight="1" x14ac:dyDescent="0.25">
      <c r="B325" s="173"/>
      <c r="C325" s="174" t="s">
        <v>88</v>
      </c>
      <c r="D325" s="207">
        <v>34</v>
      </c>
      <c r="F325" s="171"/>
      <c r="G325" s="206">
        <f>E325*D325</f>
        <v>0</v>
      </c>
    </row>
    <row r="326" spans="2:9" ht="18" customHeight="1" x14ac:dyDescent="0.25">
      <c r="B326" s="173"/>
      <c r="C326" s="246"/>
      <c r="D326" s="492"/>
      <c r="E326" s="259"/>
      <c r="F326" s="247"/>
      <c r="G326" s="208"/>
    </row>
    <row r="327" spans="2:9" ht="45" x14ac:dyDescent="0.25">
      <c r="B327" s="289" t="s">
        <v>197</v>
      </c>
      <c r="C327" s="290" t="s">
        <v>198</v>
      </c>
      <c r="F327" s="171"/>
      <c r="G327" s="206"/>
    </row>
    <row r="328" spans="2:9" s="56" customFormat="1" ht="30" x14ac:dyDescent="0.2">
      <c r="B328" s="173"/>
      <c r="C328" s="290" t="s">
        <v>199</v>
      </c>
      <c r="D328" s="207"/>
      <c r="E328" s="207"/>
      <c r="F328" s="171"/>
      <c r="G328" s="206"/>
    </row>
    <row r="329" spans="2:9" ht="18" customHeight="1" x14ac:dyDescent="0.25">
      <c r="B329" s="173"/>
      <c r="C329" s="174" t="s">
        <v>200</v>
      </c>
      <c r="D329" s="207">
        <v>1</v>
      </c>
      <c r="F329" s="171"/>
      <c r="G329" s="206">
        <f>E329*D329</f>
        <v>0</v>
      </c>
    </row>
    <row r="330" spans="2:9" x14ac:dyDescent="0.25">
      <c r="B330" s="173"/>
      <c r="C330" s="290" t="s">
        <v>201</v>
      </c>
      <c r="F330" s="171"/>
      <c r="G330" s="206"/>
      <c r="H330" s="25"/>
      <c r="I330" s="25"/>
    </row>
    <row r="331" spans="2:9" ht="18" customHeight="1" x14ac:dyDescent="0.25">
      <c r="B331" s="173"/>
      <c r="C331" s="174" t="s">
        <v>200</v>
      </c>
      <c r="D331" s="207">
        <v>1</v>
      </c>
      <c r="F331" s="171"/>
      <c r="G331" s="206">
        <f>E331*D331</f>
        <v>0</v>
      </c>
    </row>
    <row r="332" spans="2:9" x14ac:dyDescent="0.25">
      <c r="B332" s="173"/>
      <c r="C332" s="290" t="s">
        <v>202</v>
      </c>
      <c r="F332" s="171"/>
      <c r="G332" s="206"/>
      <c r="H332" s="25"/>
      <c r="I332" s="25"/>
    </row>
    <row r="333" spans="2:9" ht="18" customHeight="1" x14ac:dyDescent="0.25">
      <c r="B333" s="173"/>
      <c r="C333" s="160" t="s">
        <v>200</v>
      </c>
      <c r="D333" s="187">
        <v>1</v>
      </c>
      <c r="E333" s="187"/>
      <c r="F333" s="187"/>
      <c r="G333" s="296">
        <f>E333*D333</f>
        <v>0</v>
      </c>
    </row>
    <row r="334" spans="2:9" ht="18" customHeight="1" x14ac:dyDescent="0.25">
      <c r="B334" s="173"/>
      <c r="C334" s="141"/>
      <c r="F334" s="171"/>
      <c r="G334" s="206"/>
      <c r="H334" s="25"/>
      <c r="I334" s="25"/>
    </row>
    <row r="335" spans="2:9" ht="18" customHeight="1" x14ac:dyDescent="0.25">
      <c r="B335" s="188"/>
      <c r="C335" s="189" t="s">
        <v>203</v>
      </c>
      <c r="D335" s="182"/>
      <c r="E335" s="182"/>
      <c r="F335" s="182"/>
      <c r="G335" s="190">
        <f>G333+G331+G329+G325+G322</f>
        <v>0</v>
      </c>
    </row>
    <row r="336" spans="2:9" ht="18" customHeight="1" x14ac:dyDescent="0.25">
      <c r="B336" s="188"/>
      <c r="C336" s="246"/>
      <c r="D336" s="492"/>
      <c r="E336" s="259"/>
      <c r="F336" s="247"/>
      <c r="G336" s="208"/>
    </row>
    <row r="337" spans="2:9" ht="18" customHeight="1" x14ac:dyDescent="0.25">
      <c r="B337" s="188"/>
      <c r="C337" s="246"/>
      <c r="D337" s="492"/>
      <c r="E337" s="259"/>
      <c r="F337" s="247"/>
      <c r="G337" s="208"/>
    </row>
    <row r="338" spans="2:9" ht="18" customHeight="1" x14ac:dyDescent="0.25">
      <c r="B338" s="236"/>
      <c r="C338" s="237" t="s">
        <v>204</v>
      </c>
      <c r="D338" s="264"/>
      <c r="E338" s="264"/>
      <c r="F338" s="264"/>
      <c r="G338" s="323"/>
      <c r="H338" s="25"/>
      <c r="I338" s="25"/>
    </row>
    <row r="339" spans="2:9" ht="18" customHeight="1" x14ac:dyDescent="0.25">
      <c r="B339" s="236"/>
      <c r="C339" s="237"/>
      <c r="D339" s="264"/>
      <c r="E339" s="264"/>
      <c r="F339" s="264"/>
      <c r="G339" s="323"/>
    </row>
    <row r="340" spans="2:9" ht="18" customHeight="1" x14ac:dyDescent="0.25">
      <c r="B340" s="173"/>
      <c r="C340" s="395" t="s">
        <v>39</v>
      </c>
      <c r="D340" s="171"/>
      <c r="E340" s="171"/>
      <c r="F340" s="208"/>
      <c r="G340" s="206">
        <f>G279</f>
        <v>0</v>
      </c>
    </row>
    <row r="341" spans="2:9" ht="18" customHeight="1" x14ac:dyDescent="0.25">
      <c r="B341" s="173"/>
      <c r="C341" s="324" t="s">
        <v>292</v>
      </c>
      <c r="F341" s="208"/>
      <c r="G341" s="206">
        <f>G301</f>
        <v>0</v>
      </c>
    </row>
    <row r="342" spans="2:9" ht="18" customHeight="1" x14ac:dyDescent="0.25">
      <c r="B342" s="311"/>
      <c r="C342" s="395" t="s">
        <v>293</v>
      </c>
      <c r="D342" s="171"/>
      <c r="E342" s="171"/>
      <c r="F342" s="171"/>
      <c r="G342" s="206">
        <f>G317</f>
        <v>0</v>
      </c>
    </row>
    <row r="343" spans="2:9" ht="18" customHeight="1" x14ac:dyDescent="0.25">
      <c r="B343" s="311"/>
      <c r="C343" s="325" t="s">
        <v>42</v>
      </c>
      <c r="D343" s="187"/>
      <c r="E343" s="187"/>
      <c r="F343" s="187"/>
      <c r="G343" s="296">
        <f>G335</f>
        <v>0</v>
      </c>
    </row>
    <row r="344" spans="2:9" ht="18" customHeight="1" x14ac:dyDescent="0.25">
      <c r="B344" s="326"/>
      <c r="C344" s="174" t="s">
        <v>294</v>
      </c>
      <c r="D344" s="270"/>
      <c r="F344" s="208"/>
      <c r="G344" s="206">
        <f>SUM(G340:G343)</f>
        <v>0</v>
      </c>
    </row>
    <row r="345" spans="2:9" ht="18" customHeight="1" x14ac:dyDescent="0.25">
      <c r="B345" s="326"/>
      <c r="C345" s="327"/>
      <c r="D345" s="266"/>
      <c r="E345" s="272"/>
      <c r="F345" s="328"/>
      <c r="G345" s="323"/>
    </row>
    <row r="346" spans="2:9" ht="18" customHeight="1" x14ac:dyDescent="0.25">
      <c r="B346" s="311"/>
      <c r="C346" s="407" t="s">
        <v>295</v>
      </c>
      <c r="D346" s="165"/>
      <c r="E346" s="165"/>
      <c r="F346" s="165"/>
      <c r="G346" s="329">
        <f>ROUND(G344*11,2)</f>
        <v>0</v>
      </c>
    </row>
    <row r="347" spans="2:9" s="94" customFormat="1" ht="18" customHeight="1" x14ac:dyDescent="0.25">
      <c r="B347" s="311"/>
      <c r="C347" s="269" t="s">
        <v>207</v>
      </c>
      <c r="D347" s="270"/>
      <c r="E347" s="270"/>
      <c r="F347" s="268"/>
      <c r="G347" s="270"/>
    </row>
    <row r="348" spans="2:9" ht="18" customHeight="1" x14ac:dyDescent="0.25">
      <c r="B348" s="315"/>
      <c r="C348" s="209"/>
      <c r="F348" s="56"/>
      <c r="G348" s="207"/>
    </row>
    <row r="349" spans="2:9" ht="20.25" x14ac:dyDescent="0.3">
      <c r="B349" s="236"/>
      <c r="C349" s="330" t="s">
        <v>296</v>
      </c>
      <c r="F349" s="56"/>
      <c r="G349" s="207"/>
    </row>
    <row r="350" spans="2:9" ht="18" customHeight="1" x14ac:dyDescent="0.25">
      <c r="B350" s="315"/>
      <c r="C350" s="209"/>
      <c r="F350" s="56"/>
      <c r="G350" s="207"/>
    </row>
    <row r="351" spans="2:9" s="56" customFormat="1" ht="360" x14ac:dyDescent="0.2">
      <c r="B351" s="289">
        <v>1</v>
      </c>
      <c r="C351" s="216" t="s">
        <v>208</v>
      </c>
      <c r="D351" s="171"/>
      <c r="E351" s="171"/>
      <c r="F351" s="171"/>
      <c r="G351" s="206"/>
    </row>
    <row r="352" spans="2:9" s="56" customFormat="1" ht="18" customHeight="1" x14ac:dyDescent="0.2">
      <c r="B352" s="173"/>
      <c r="C352" s="174" t="s">
        <v>209</v>
      </c>
      <c r="D352" s="207"/>
      <c r="E352" s="207"/>
      <c r="F352" s="208"/>
      <c r="G352" s="175"/>
    </row>
    <row r="353" spans="2:7" s="56" customFormat="1" ht="18" customHeight="1" x14ac:dyDescent="0.2">
      <c r="B353" s="173"/>
      <c r="C353" s="174" t="s">
        <v>82</v>
      </c>
      <c r="D353" s="207">
        <v>2401</v>
      </c>
      <c r="E353" s="207"/>
      <c r="F353" s="207"/>
      <c r="G353" s="24">
        <f>D353*E353</f>
        <v>0</v>
      </c>
    </row>
    <row r="354" spans="2:7" s="56" customFormat="1" ht="18" customHeight="1" x14ac:dyDescent="0.2">
      <c r="B354" s="173"/>
      <c r="C354" s="174" t="s">
        <v>297</v>
      </c>
      <c r="D354" s="207"/>
      <c r="E354" s="207"/>
      <c r="F354" s="208"/>
      <c r="G354" s="175"/>
    </row>
    <row r="355" spans="2:7" s="56" customFormat="1" ht="18" customHeight="1" x14ac:dyDescent="0.2">
      <c r="B355" s="173"/>
      <c r="C355" s="174" t="s">
        <v>82</v>
      </c>
      <c r="D355" s="207">
        <v>1344</v>
      </c>
      <c r="E355" s="207"/>
      <c r="F355" s="207"/>
      <c r="G355" s="24">
        <f>D355*E355</f>
        <v>0</v>
      </c>
    </row>
    <row r="356" spans="2:7" s="56" customFormat="1" ht="18" customHeight="1" x14ac:dyDescent="0.2">
      <c r="B356" s="173"/>
      <c r="C356" s="209"/>
      <c r="D356" s="207"/>
      <c r="E356" s="207"/>
      <c r="G356" s="207"/>
    </row>
    <row r="357" spans="2:7" s="56" customFormat="1" ht="105" x14ac:dyDescent="0.2">
      <c r="B357" s="154">
        <v>2</v>
      </c>
      <c r="C357" s="205" t="s">
        <v>393</v>
      </c>
      <c r="D357" s="171"/>
      <c r="E357" s="171"/>
      <c r="F357" s="171"/>
      <c r="G357" s="206"/>
    </row>
    <row r="358" spans="2:7" s="56" customFormat="1" ht="18" customHeight="1" x14ac:dyDescent="0.2">
      <c r="B358" s="173"/>
      <c r="C358" s="174" t="s">
        <v>211</v>
      </c>
      <c r="D358" s="207"/>
      <c r="E358" s="207"/>
      <c r="F358" s="207"/>
      <c r="G358" s="24"/>
    </row>
    <row r="359" spans="2:7" s="56" customFormat="1" ht="18" customHeight="1" x14ac:dyDescent="0.2">
      <c r="B359" s="173"/>
      <c r="C359" s="174" t="s">
        <v>82</v>
      </c>
      <c r="D359" s="207">
        <v>10</v>
      </c>
      <c r="E359" s="207"/>
      <c r="F359" s="208"/>
      <c r="G359" s="24">
        <f>D359*E359</f>
        <v>0</v>
      </c>
    </row>
    <row r="360" spans="2:7" x14ac:dyDescent="0.25">
      <c r="B360" s="211"/>
      <c r="C360" s="331"/>
      <c r="D360" s="228"/>
      <c r="E360" s="228"/>
      <c r="F360" s="211"/>
      <c r="G360" s="221"/>
    </row>
    <row r="361" spans="2:7" s="56" customFormat="1" ht="315" x14ac:dyDescent="0.2">
      <c r="B361" s="154">
        <v>3</v>
      </c>
      <c r="C361" s="205" t="s">
        <v>212</v>
      </c>
      <c r="D361" s="207"/>
      <c r="E361" s="171"/>
      <c r="F361" s="208"/>
      <c r="G361" s="24"/>
    </row>
    <row r="362" spans="2:7" ht="18" customHeight="1" x14ac:dyDescent="0.25">
      <c r="B362" s="114"/>
      <c r="C362" s="115" t="s">
        <v>213</v>
      </c>
      <c r="D362" s="171"/>
      <c r="E362" s="171"/>
      <c r="F362" s="208"/>
      <c r="G362" s="24"/>
    </row>
    <row r="363" spans="2:7" ht="18" customHeight="1" x14ac:dyDescent="0.25">
      <c r="B363" s="114"/>
      <c r="C363" s="22" t="s">
        <v>77</v>
      </c>
      <c r="D363" s="171">
        <v>12</v>
      </c>
      <c r="E363" s="171"/>
      <c r="F363" s="208"/>
      <c r="G363" s="24">
        <f>D363*E363</f>
        <v>0</v>
      </c>
    </row>
    <row r="364" spans="2:7" ht="18" customHeight="1" x14ac:dyDescent="0.25">
      <c r="B364" s="114"/>
      <c r="C364" s="115" t="s">
        <v>214</v>
      </c>
      <c r="D364" s="171"/>
      <c r="E364" s="171"/>
      <c r="F364" s="208"/>
      <c r="G364" s="24"/>
    </row>
    <row r="365" spans="2:7" ht="18" customHeight="1" x14ac:dyDescent="0.25">
      <c r="B365" s="114"/>
      <c r="C365" s="22" t="s">
        <v>77</v>
      </c>
      <c r="D365" s="171">
        <v>12</v>
      </c>
      <c r="E365" s="171"/>
      <c r="F365" s="208"/>
      <c r="G365" s="24">
        <f>D365*E365</f>
        <v>0</v>
      </c>
    </row>
    <row r="366" spans="2:7" ht="18" customHeight="1" x14ac:dyDescent="0.25">
      <c r="B366" s="114"/>
      <c r="C366" s="115" t="s">
        <v>215</v>
      </c>
      <c r="D366" s="171"/>
      <c r="E366" s="171"/>
      <c r="F366" s="208"/>
      <c r="G366" s="24"/>
    </row>
    <row r="367" spans="2:7" ht="18" customHeight="1" x14ac:dyDescent="0.25">
      <c r="B367" s="114"/>
      <c r="C367" s="22" t="s">
        <v>77</v>
      </c>
      <c r="D367" s="171">
        <v>23</v>
      </c>
      <c r="E367" s="171"/>
      <c r="F367" s="208"/>
      <c r="G367" s="24">
        <f>D367*E367</f>
        <v>0</v>
      </c>
    </row>
    <row r="368" spans="2:7" ht="18" customHeight="1" x14ac:dyDescent="0.25">
      <c r="B368" s="114"/>
      <c r="C368" s="115" t="s">
        <v>216</v>
      </c>
      <c r="D368" s="171"/>
      <c r="E368" s="171"/>
      <c r="F368" s="208"/>
      <c r="G368" s="24"/>
    </row>
    <row r="369" spans="2:7" ht="18" customHeight="1" x14ac:dyDescent="0.25">
      <c r="B369" s="114"/>
      <c r="C369" s="22" t="s">
        <v>77</v>
      </c>
      <c r="D369" s="171">
        <v>11</v>
      </c>
      <c r="E369" s="171"/>
      <c r="F369" s="208"/>
      <c r="G369" s="24">
        <f>D369*E369</f>
        <v>0</v>
      </c>
    </row>
    <row r="370" spans="2:7" x14ac:dyDescent="0.25">
      <c r="B370" s="211"/>
      <c r="C370" s="332" t="s">
        <v>217</v>
      </c>
      <c r="D370" s="213"/>
      <c r="E370" s="213"/>
      <c r="F370" s="214"/>
      <c r="G370" s="213"/>
    </row>
    <row r="371" spans="2:7" x14ac:dyDescent="0.25">
      <c r="B371" s="211"/>
      <c r="C371" s="332" t="s">
        <v>77</v>
      </c>
      <c r="D371" s="171">
        <v>4</v>
      </c>
      <c r="E371" s="171"/>
      <c r="F371" s="208"/>
      <c r="G371" s="24">
        <f>D371*E371</f>
        <v>0</v>
      </c>
    </row>
    <row r="372" spans="2:7" x14ac:dyDescent="0.25">
      <c r="B372" s="211"/>
      <c r="C372" s="332" t="s">
        <v>298</v>
      </c>
      <c r="D372" s="213"/>
      <c r="E372" s="213"/>
      <c r="F372" s="214"/>
      <c r="G372" s="213"/>
    </row>
    <row r="373" spans="2:7" x14ac:dyDescent="0.25">
      <c r="B373" s="211"/>
      <c r="C373" s="332" t="s">
        <v>77</v>
      </c>
      <c r="D373" s="171">
        <v>3</v>
      </c>
      <c r="E373" s="171"/>
      <c r="F373" s="208"/>
      <c r="G373" s="24">
        <f>D373*E373</f>
        <v>0</v>
      </c>
    </row>
    <row r="374" spans="2:7" x14ac:dyDescent="0.25">
      <c r="B374" s="211"/>
      <c r="C374" s="333" t="s">
        <v>218</v>
      </c>
      <c r="D374" s="334"/>
      <c r="E374" s="334"/>
      <c r="F374" s="335"/>
      <c r="G374" s="24"/>
    </row>
    <row r="375" spans="2:7" x14ac:dyDescent="0.25">
      <c r="B375" s="211"/>
      <c r="C375" s="333" t="s">
        <v>77</v>
      </c>
      <c r="D375" s="336">
        <v>1</v>
      </c>
      <c r="E375" s="336"/>
      <c r="F375" s="337"/>
      <c r="G375" s="24">
        <f>D375*E375</f>
        <v>0</v>
      </c>
    </row>
    <row r="376" spans="2:7" ht="18" customHeight="1" x14ac:dyDescent="0.25">
      <c r="B376" s="114"/>
      <c r="C376" s="115" t="s">
        <v>220</v>
      </c>
      <c r="D376" s="171"/>
      <c r="E376" s="171"/>
      <c r="F376" s="208"/>
      <c r="G376" s="24"/>
    </row>
    <row r="377" spans="2:7" ht="18" customHeight="1" x14ac:dyDescent="0.25">
      <c r="B377" s="114"/>
      <c r="C377" s="22" t="s">
        <v>77</v>
      </c>
      <c r="D377" s="171">
        <v>31</v>
      </c>
      <c r="E377" s="171"/>
      <c r="F377" s="208"/>
      <c r="G377" s="24">
        <f>D377*E377</f>
        <v>0</v>
      </c>
    </row>
    <row r="378" spans="2:7" ht="18" customHeight="1" x14ac:dyDescent="0.25">
      <c r="B378" s="114"/>
      <c r="C378" s="115" t="s">
        <v>222</v>
      </c>
      <c r="D378" s="171"/>
      <c r="E378" s="171"/>
      <c r="F378" s="208"/>
      <c r="G378" s="24"/>
    </row>
    <row r="379" spans="2:7" ht="18" customHeight="1" x14ac:dyDescent="0.25">
      <c r="B379" s="114"/>
      <c r="C379" s="22" t="s">
        <v>77</v>
      </c>
      <c r="D379" s="171">
        <v>9</v>
      </c>
      <c r="E379" s="171"/>
      <c r="F379" s="208"/>
      <c r="G379" s="24">
        <f>D379*E379</f>
        <v>0</v>
      </c>
    </row>
    <row r="380" spans="2:7" ht="18" customHeight="1" x14ac:dyDescent="0.25">
      <c r="B380" s="114"/>
      <c r="C380" s="115" t="s">
        <v>299</v>
      </c>
      <c r="D380" s="171"/>
      <c r="E380" s="171"/>
      <c r="F380" s="208"/>
      <c r="G380" s="24"/>
    </row>
    <row r="381" spans="2:7" ht="18" customHeight="1" x14ac:dyDescent="0.25">
      <c r="B381" s="114"/>
      <c r="C381" s="22" t="s">
        <v>77</v>
      </c>
      <c r="D381" s="171">
        <v>3</v>
      </c>
      <c r="E381" s="171"/>
      <c r="F381" s="208"/>
      <c r="G381" s="24">
        <f>D381*E381</f>
        <v>0</v>
      </c>
    </row>
    <row r="382" spans="2:7" ht="18" customHeight="1" x14ac:dyDescent="0.25">
      <c r="B382" s="114"/>
      <c r="C382" s="115" t="s">
        <v>223</v>
      </c>
      <c r="D382" s="171"/>
      <c r="E382" s="171"/>
      <c r="F382" s="208"/>
      <c r="G382" s="24"/>
    </row>
    <row r="383" spans="2:7" ht="18" customHeight="1" x14ac:dyDescent="0.25">
      <c r="B383" s="114"/>
      <c r="C383" s="22" t="s">
        <v>77</v>
      </c>
      <c r="D383" s="171">
        <v>10</v>
      </c>
      <c r="E383" s="171"/>
      <c r="F383" s="208"/>
      <c r="G383" s="24">
        <f>D383*E383</f>
        <v>0</v>
      </c>
    </row>
    <row r="384" spans="2:7" ht="18" customHeight="1" x14ac:dyDescent="0.25">
      <c r="B384" s="114"/>
      <c r="C384" s="115" t="s">
        <v>224</v>
      </c>
      <c r="D384" s="171"/>
      <c r="E384" s="171"/>
      <c r="F384" s="208"/>
      <c r="G384" s="24"/>
    </row>
    <row r="385" spans="2:7" ht="18" customHeight="1" x14ac:dyDescent="0.25">
      <c r="B385" s="114"/>
      <c r="C385" s="22" t="s">
        <v>77</v>
      </c>
      <c r="D385" s="171">
        <v>2</v>
      </c>
      <c r="E385" s="171"/>
      <c r="F385" s="208"/>
      <c r="G385" s="24">
        <f>D385*E385</f>
        <v>0</v>
      </c>
    </row>
    <row r="386" spans="2:7" ht="18" customHeight="1" x14ac:dyDescent="0.25">
      <c r="B386" s="114"/>
      <c r="C386" s="115" t="s">
        <v>225</v>
      </c>
      <c r="D386" s="171"/>
      <c r="E386" s="171"/>
      <c r="F386" s="208"/>
      <c r="G386" s="24"/>
    </row>
    <row r="387" spans="2:7" ht="18" customHeight="1" x14ac:dyDescent="0.25">
      <c r="B387" s="114"/>
      <c r="C387" s="22" t="s">
        <v>77</v>
      </c>
      <c r="D387" s="171">
        <v>3</v>
      </c>
      <c r="E387" s="171"/>
      <c r="F387" s="208"/>
      <c r="G387" s="24">
        <f>D387*E387</f>
        <v>0</v>
      </c>
    </row>
    <row r="388" spans="2:7" ht="18" customHeight="1" x14ac:dyDescent="0.25">
      <c r="B388" s="114"/>
      <c r="C388" s="115" t="s">
        <v>226</v>
      </c>
      <c r="D388" s="171"/>
      <c r="E388" s="171"/>
      <c r="F388" s="208"/>
      <c r="G388" s="24"/>
    </row>
    <row r="389" spans="2:7" ht="18" customHeight="1" x14ac:dyDescent="0.25">
      <c r="B389" s="114"/>
      <c r="C389" s="22" t="s">
        <v>77</v>
      </c>
      <c r="D389" s="171">
        <v>8</v>
      </c>
      <c r="E389" s="171"/>
      <c r="F389" s="208"/>
      <c r="G389" s="24">
        <f>D389*E389</f>
        <v>0</v>
      </c>
    </row>
    <row r="390" spans="2:7" ht="18" customHeight="1" x14ac:dyDescent="0.25">
      <c r="B390" s="114"/>
      <c r="C390" s="115" t="s">
        <v>227</v>
      </c>
      <c r="D390" s="171"/>
      <c r="E390" s="171"/>
      <c r="F390" s="208"/>
      <c r="G390" s="24"/>
    </row>
    <row r="391" spans="2:7" ht="18" customHeight="1" x14ac:dyDescent="0.25">
      <c r="B391" s="114"/>
      <c r="C391" s="22" t="s">
        <v>77</v>
      </c>
      <c r="D391" s="171">
        <v>2</v>
      </c>
      <c r="E391" s="171"/>
      <c r="F391" s="208"/>
      <c r="G391" s="24">
        <f>D391*E391</f>
        <v>0</v>
      </c>
    </row>
    <row r="392" spans="2:7" s="215" customFormat="1" ht="18" customHeight="1" x14ac:dyDescent="0.25">
      <c r="B392" s="114"/>
      <c r="C392" s="115" t="s">
        <v>228</v>
      </c>
      <c r="D392" s="171"/>
      <c r="E392" s="171"/>
      <c r="F392" s="208"/>
      <c r="G392" s="24"/>
    </row>
    <row r="393" spans="2:7" ht="18" customHeight="1" x14ac:dyDescent="0.25">
      <c r="B393" s="114"/>
      <c r="C393" s="22" t="s">
        <v>77</v>
      </c>
      <c r="D393" s="171">
        <v>31</v>
      </c>
      <c r="E393" s="171"/>
      <c r="F393" s="208"/>
      <c r="G393" s="24">
        <f>D393*E393</f>
        <v>0</v>
      </c>
    </row>
    <row r="394" spans="2:7" s="215" customFormat="1" ht="18" customHeight="1" x14ac:dyDescent="0.25">
      <c r="B394" s="114"/>
      <c r="C394" s="338" t="s">
        <v>229</v>
      </c>
      <c r="D394" s="336"/>
      <c r="E394" s="336"/>
      <c r="F394" s="337"/>
      <c r="G394" s="24"/>
    </row>
    <row r="395" spans="2:7" ht="18" customHeight="1" x14ac:dyDescent="0.25">
      <c r="B395" s="114"/>
      <c r="C395" s="338" t="s">
        <v>77</v>
      </c>
      <c r="D395" s="336">
        <v>1</v>
      </c>
      <c r="E395" s="336"/>
      <c r="F395" s="337"/>
      <c r="G395" s="24">
        <f>D395*E395</f>
        <v>0</v>
      </c>
    </row>
    <row r="396" spans="2:7" x14ac:dyDescent="0.25">
      <c r="B396" s="211"/>
      <c r="C396" s="332" t="s">
        <v>300</v>
      </c>
      <c r="D396" s="213"/>
      <c r="E396" s="213"/>
      <c r="F396" s="214"/>
      <c r="G396" s="24"/>
    </row>
    <row r="397" spans="2:7" x14ac:dyDescent="0.25">
      <c r="B397" s="211"/>
      <c r="C397" s="332" t="s">
        <v>77</v>
      </c>
      <c r="D397" s="171">
        <v>11</v>
      </c>
      <c r="E397" s="171"/>
      <c r="F397" s="208"/>
      <c r="G397" s="24">
        <f>D397*E397</f>
        <v>0</v>
      </c>
    </row>
    <row r="398" spans="2:7" ht="18" customHeight="1" x14ac:dyDescent="0.25">
      <c r="B398" s="114"/>
      <c r="C398" s="115" t="s">
        <v>232</v>
      </c>
      <c r="D398" s="171"/>
      <c r="E398" s="171"/>
      <c r="F398" s="208"/>
      <c r="G398" s="24"/>
    </row>
    <row r="399" spans="2:7" ht="18" customHeight="1" x14ac:dyDescent="0.25">
      <c r="B399" s="114"/>
      <c r="C399" s="22" t="s">
        <v>77</v>
      </c>
      <c r="D399" s="171">
        <v>4</v>
      </c>
      <c r="E399" s="171"/>
      <c r="F399" s="208"/>
      <c r="G399" s="24">
        <f>D399*E399</f>
        <v>0</v>
      </c>
    </row>
    <row r="400" spans="2:7" ht="18" customHeight="1" x14ac:dyDescent="0.25">
      <c r="B400" s="114"/>
      <c r="C400" s="115" t="s">
        <v>301</v>
      </c>
      <c r="D400" s="171"/>
      <c r="E400" s="171"/>
      <c r="F400" s="208"/>
      <c r="G400" s="24"/>
    </row>
    <row r="401" spans="2:7" ht="18" customHeight="1" x14ac:dyDescent="0.25">
      <c r="B401" s="114"/>
      <c r="C401" s="22" t="s">
        <v>77</v>
      </c>
      <c r="D401" s="171">
        <v>1</v>
      </c>
      <c r="E401" s="171"/>
      <c r="F401" s="208"/>
      <c r="G401" s="24">
        <f>D401*E401</f>
        <v>0</v>
      </c>
    </row>
    <row r="402" spans="2:7" ht="19.5" customHeight="1" x14ac:dyDescent="0.25">
      <c r="B402" s="114"/>
      <c r="C402" s="115" t="s">
        <v>302</v>
      </c>
      <c r="D402" s="171"/>
      <c r="E402" s="171"/>
      <c r="F402" s="208"/>
      <c r="G402" s="24"/>
    </row>
    <row r="403" spans="2:7" ht="18" customHeight="1" x14ac:dyDescent="0.25">
      <c r="B403" s="114"/>
      <c r="C403" s="22" t="s">
        <v>77</v>
      </c>
      <c r="D403" s="171">
        <v>55</v>
      </c>
      <c r="E403" s="171"/>
      <c r="F403" s="208"/>
      <c r="G403" s="24">
        <f>D403*E403</f>
        <v>0</v>
      </c>
    </row>
    <row r="404" spans="2:7" x14ac:dyDescent="0.25">
      <c r="B404" s="211"/>
      <c r="F404" s="208"/>
      <c r="G404" s="24"/>
    </row>
    <row r="405" spans="2:7" ht="80.25" customHeight="1" x14ac:dyDescent="0.25">
      <c r="B405" s="154">
        <v>4</v>
      </c>
      <c r="C405" s="205" t="s">
        <v>234</v>
      </c>
      <c r="D405" s="171"/>
      <c r="E405" s="171"/>
      <c r="F405" s="208"/>
      <c r="G405" s="24"/>
    </row>
    <row r="406" spans="2:7" ht="18" customHeight="1" x14ac:dyDescent="0.25">
      <c r="B406" s="114"/>
      <c r="C406" s="147"/>
      <c r="D406" s="170"/>
      <c r="E406" s="171"/>
      <c r="F406" s="171"/>
      <c r="G406" s="24"/>
    </row>
    <row r="407" spans="2:7" ht="165" x14ac:dyDescent="0.25">
      <c r="B407" s="114"/>
      <c r="C407" s="216" t="s">
        <v>235</v>
      </c>
      <c r="D407" s="171"/>
      <c r="E407" s="171"/>
      <c r="F407" s="208"/>
      <c r="G407" s="24"/>
    </row>
    <row r="408" spans="2:7" ht="18" customHeight="1" x14ac:dyDescent="0.25">
      <c r="B408" s="114"/>
      <c r="C408" s="22" t="s">
        <v>77</v>
      </c>
      <c r="D408" s="171">
        <v>1</v>
      </c>
      <c r="E408" s="171"/>
      <c r="F408" s="208"/>
      <c r="G408" s="24">
        <f>D408*E408</f>
        <v>0</v>
      </c>
    </row>
    <row r="409" spans="2:7" ht="18" customHeight="1" x14ac:dyDescent="0.25">
      <c r="B409" s="114"/>
      <c r="C409" s="22"/>
      <c r="D409" s="171"/>
      <c r="E409" s="171"/>
      <c r="F409" s="208"/>
      <c r="G409" s="24"/>
    </row>
    <row r="410" spans="2:7" ht="165" x14ac:dyDescent="0.25">
      <c r="B410" s="114"/>
      <c r="C410" s="216" t="s">
        <v>238</v>
      </c>
      <c r="D410" s="171"/>
      <c r="E410" s="171"/>
      <c r="F410" s="27"/>
      <c r="G410" s="24"/>
    </row>
    <row r="411" spans="2:7" ht="18" customHeight="1" x14ac:dyDescent="0.25">
      <c r="B411" s="114"/>
      <c r="C411" s="22" t="s">
        <v>77</v>
      </c>
      <c r="D411" s="171">
        <v>31</v>
      </c>
      <c r="E411" s="171"/>
      <c r="F411" s="27"/>
      <c r="G411" s="24">
        <f>D411*E411</f>
        <v>0</v>
      </c>
    </row>
    <row r="412" spans="2:7" ht="18" customHeight="1" x14ac:dyDescent="0.25">
      <c r="B412" s="114"/>
      <c r="C412" s="22"/>
      <c r="D412" s="171"/>
      <c r="E412" s="171"/>
      <c r="F412" s="208"/>
      <c r="G412" s="24"/>
    </row>
    <row r="413" spans="2:7" ht="165" x14ac:dyDescent="0.25">
      <c r="B413" s="114"/>
      <c r="C413" s="216" t="s">
        <v>303</v>
      </c>
      <c r="D413" s="171"/>
      <c r="E413" s="171"/>
      <c r="F413" s="27"/>
      <c r="G413" s="24"/>
    </row>
    <row r="414" spans="2:7" ht="18" customHeight="1" x14ac:dyDescent="0.25">
      <c r="B414" s="114"/>
      <c r="C414" s="22" t="s">
        <v>77</v>
      </c>
      <c r="D414" s="171">
        <v>11</v>
      </c>
      <c r="E414" s="171"/>
      <c r="F414" s="27"/>
      <c r="G414" s="24">
        <f>D414*E414</f>
        <v>0</v>
      </c>
    </row>
    <row r="415" spans="2:7" ht="18" customHeight="1" x14ac:dyDescent="0.25">
      <c r="B415" s="114"/>
      <c r="C415" s="22"/>
      <c r="D415" s="171"/>
      <c r="E415" s="171"/>
      <c r="F415" s="208"/>
      <c r="G415" s="24"/>
    </row>
    <row r="416" spans="2:7" s="217" customFormat="1" ht="165" x14ac:dyDescent="0.25">
      <c r="B416" s="114"/>
      <c r="C416" s="216" t="s">
        <v>239</v>
      </c>
      <c r="D416" s="171"/>
      <c r="E416" s="171"/>
      <c r="F416" s="27"/>
      <c r="G416" s="24"/>
    </row>
    <row r="417" spans="2:7" ht="18" customHeight="1" x14ac:dyDescent="0.25">
      <c r="B417" s="114"/>
      <c r="C417" s="22" t="s">
        <v>77</v>
      </c>
      <c r="D417" s="171">
        <v>31</v>
      </c>
      <c r="E417" s="171"/>
      <c r="F417" s="27"/>
      <c r="G417" s="24">
        <f>D417*E417</f>
        <v>0</v>
      </c>
    </row>
    <row r="418" spans="2:7" ht="18" customHeight="1" x14ac:dyDescent="0.25">
      <c r="B418" s="114"/>
      <c r="C418" s="22"/>
      <c r="D418" s="171"/>
      <c r="E418" s="171"/>
      <c r="F418" s="208"/>
      <c r="G418" s="24"/>
    </row>
    <row r="419" spans="2:7" ht="60" x14ac:dyDescent="0.25">
      <c r="B419" s="114"/>
      <c r="C419" s="216" t="s">
        <v>240</v>
      </c>
      <c r="D419" s="171"/>
      <c r="E419" s="171"/>
      <c r="F419" s="208"/>
      <c r="G419" s="24"/>
    </row>
    <row r="420" spans="2:7" ht="18" customHeight="1" x14ac:dyDescent="0.25">
      <c r="B420" s="114"/>
      <c r="C420" s="22" t="s">
        <v>77</v>
      </c>
      <c r="D420" s="171">
        <v>3</v>
      </c>
      <c r="E420" s="171"/>
      <c r="F420" s="208"/>
      <c r="G420" s="24">
        <f>D420*E420</f>
        <v>0</v>
      </c>
    </row>
    <row r="421" spans="2:7" ht="18" customHeight="1" x14ac:dyDescent="0.25">
      <c r="B421" s="114"/>
      <c r="C421" s="339"/>
      <c r="D421" s="171"/>
      <c r="E421" s="171"/>
      <c r="F421" s="208"/>
      <c r="G421" s="24"/>
    </row>
    <row r="422" spans="2:7" ht="75" x14ac:dyDescent="0.25">
      <c r="B422" s="114"/>
      <c r="C422" s="340" t="s">
        <v>304</v>
      </c>
      <c r="D422" s="171"/>
      <c r="E422" s="171"/>
      <c r="F422" s="208"/>
      <c r="G422" s="24"/>
    </row>
    <row r="423" spans="2:7" ht="18" customHeight="1" x14ac:dyDescent="0.25">
      <c r="B423" s="114"/>
      <c r="C423" s="22" t="s">
        <v>77</v>
      </c>
      <c r="D423" s="171">
        <v>12</v>
      </c>
      <c r="E423" s="171"/>
      <c r="F423" s="208"/>
      <c r="G423" s="24">
        <f>D423*E423</f>
        <v>0</v>
      </c>
    </row>
    <row r="424" spans="2:7" ht="18" customHeight="1" x14ac:dyDescent="0.25">
      <c r="B424" s="114"/>
      <c r="C424" s="22"/>
      <c r="D424" s="171"/>
      <c r="E424" s="171"/>
      <c r="F424" s="208"/>
      <c r="G424" s="24"/>
    </row>
    <row r="425" spans="2:7" ht="51" customHeight="1" x14ac:dyDescent="0.25">
      <c r="B425" s="114"/>
      <c r="C425" s="341" t="s">
        <v>305</v>
      </c>
      <c r="D425" s="171"/>
      <c r="E425" s="171"/>
      <c r="F425" s="208"/>
      <c r="G425" s="24"/>
    </row>
    <row r="426" spans="2:7" ht="18" customHeight="1" x14ac:dyDescent="0.25">
      <c r="B426" s="114"/>
      <c r="C426" s="342" t="s">
        <v>77</v>
      </c>
      <c r="D426" s="171">
        <v>1</v>
      </c>
      <c r="E426" s="171"/>
      <c r="F426" s="208"/>
      <c r="G426" s="24">
        <f>D426*E426</f>
        <v>0</v>
      </c>
    </row>
    <row r="427" spans="2:7" ht="18" customHeight="1" x14ac:dyDescent="0.25">
      <c r="B427" s="114"/>
      <c r="G427" s="24"/>
    </row>
    <row r="428" spans="2:7" ht="45" x14ac:dyDescent="0.25">
      <c r="B428" s="211"/>
      <c r="C428" s="220" t="s">
        <v>243</v>
      </c>
      <c r="D428" s="228"/>
      <c r="E428" s="228"/>
      <c r="F428" s="211"/>
      <c r="G428" s="24"/>
    </row>
    <row r="429" spans="2:7" x14ac:dyDescent="0.25">
      <c r="B429" s="211"/>
      <c r="C429" s="174" t="s">
        <v>77</v>
      </c>
      <c r="D429" s="171">
        <v>32</v>
      </c>
      <c r="E429" s="171"/>
      <c r="F429" s="208"/>
      <c r="G429" s="24">
        <f>D429*E429</f>
        <v>0</v>
      </c>
    </row>
    <row r="430" spans="2:7" x14ac:dyDescent="0.25">
      <c r="B430" s="211"/>
      <c r="C430" s="174"/>
      <c r="D430" s="228"/>
      <c r="E430" s="228"/>
      <c r="F430" s="211"/>
      <c r="G430" s="24"/>
    </row>
    <row r="431" spans="2:7" ht="65.099999999999994" customHeight="1" x14ac:dyDescent="0.25">
      <c r="B431" s="211"/>
      <c r="C431" s="216" t="s">
        <v>244</v>
      </c>
      <c r="D431" s="228"/>
      <c r="E431" s="228"/>
      <c r="F431" s="211"/>
      <c r="G431" s="221"/>
    </row>
    <row r="432" spans="2:7" ht="15" customHeight="1" x14ac:dyDescent="0.25">
      <c r="B432" s="211"/>
      <c r="C432" s="174" t="s">
        <v>77</v>
      </c>
      <c r="D432" s="171">
        <v>3</v>
      </c>
      <c r="E432" s="206"/>
      <c r="F432" s="208"/>
      <c r="G432" s="24">
        <f>ROUND(D432*E432,2)</f>
        <v>0</v>
      </c>
    </row>
    <row r="433" spans="2:7" ht="15" customHeight="1" x14ac:dyDescent="0.25">
      <c r="B433" s="211"/>
      <c r="C433" s="174"/>
      <c r="D433" s="171"/>
      <c r="E433" s="171"/>
      <c r="F433" s="208"/>
      <c r="G433" s="24"/>
    </row>
    <row r="434" spans="2:7" ht="18" customHeight="1" x14ac:dyDescent="0.25">
      <c r="B434" s="114"/>
      <c r="C434" s="92"/>
      <c r="G434" s="24"/>
    </row>
    <row r="435" spans="2:7" ht="94.5" customHeight="1" x14ac:dyDescent="0.25">
      <c r="B435" s="154">
        <v>5</v>
      </c>
      <c r="C435" s="222" t="s">
        <v>245</v>
      </c>
      <c r="D435" s="171"/>
      <c r="E435" s="171"/>
      <c r="F435" s="208"/>
      <c r="G435" s="24"/>
    </row>
    <row r="436" spans="2:7" ht="18" customHeight="1" x14ac:dyDescent="0.25">
      <c r="B436" s="114"/>
      <c r="C436" s="115" t="s">
        <v>248</v>
      </c>
      <c r="D436" s="171"/>
      <c r="E436" s="171"/>
      <c r="F436" s="208"/>
      <c r="G436" s="24"/>
    </row>
    <row r="437" spans="2:7" ht="18" customHeight="1" x14ac:dyDescent="0.25">
      <c r="B437" s="114"/>
      <c r="C437" s="22" t="s">
        <v>77</v>
      </c>
      <c r="D437" s="171">
        <v>2</v>
      </c>
      <c r="E437" s="171"/>
      <c r="F437" s="208"/>
      <c r="G437" s="24">
        <f>D437*E437</f>
        <v>0</v>
      </c>
    </row>
    <row r="438" spans="2:7" ht="18" customHeight="1" x14ac:dyDescent="0.25">
      <c r="B438" s="114"/>
      <c r="C438" s="92"/>
      <c r="G438" s="24"/>
    </row>
    <row r="439" spans="2:7" ht="30" x14ac:dyDescent="0.25">
      <c r="B439" s="154">
        <v>6</v>
      </c>
      <c r="C439" s="290" t="s">
        <v>257</v>
      </c>
      <c r="D439" s="171"/>
      <c r="F439" s="208"/>
      <c r="G439" s="24"/>
    </row>
    <row r="440" spans="2:7" ht="18" customHeight="1" x14ac:dyDescent="0.25">
      <c r="B440" s="114"/>
      <c r="C440" s="174" t="s">
        <v>306</v>
      </c>
      <c r="F440" s="207"/>
      <c r="G440" s="24"/>
    </row>
    <row r="441" spans="2:7" ht="18" customHeight="1" x14ac:dyDescent="0.25">
      <c r="B441" s="114"/>
      <c r="C441" s="174" t="s">
        <v>77</v>
      </c>
      <c r="D441" s="207">
        <v>5</v>
      </c>
      <c r="F441" s="207"/>
      <c r="G441" s="24">
        <f>D441*E441</f>
        <v>0</v>
      </c>
    </row>
    <row r="442" spans="2:7" ht="18" customHeight="1" x14ac:dyDescent="0.25">
      <c r="B442" s="114"/>
      <c r="C442" s="275"/>
      <c r="G442" s="24"/>
    </row>
    <row r="443" spans="2:7" ht="63" x14ac:dyDescent="0.25">
      <c r="B443" s="154">
        <v>7</v>
      </c>
      <c r="C443" s="290" t="s">
        <v>394</v>
      </c>
      <c r="F443" s="207"/>
      <c r="G443" s="24"/>
    </row>
    <row r="444" spans="2:7" ht="18" customHeight="1" x14ac:dyDescent="0.25">
      <c r="B444" s="114"/>
      <c r="C444" s="174" t="s">
        <v>250</v>
      </c>
      <c r="F444" s="207"/>
      <c r="G444" s="24"/>
    </row>
    <row r="445" spans="2:7" ht="18" customHeight="1" x14ac:dyDescent="0.25">
      <c r="B445" s="114"/>
      <c r="C445" s="174" t="s">
        <v>251</v>
      </c>
      <c r="D445" s="207">
        <v>100</v>
      </c>
      <c r="F445" s="207"/>
      <c r="G445" s="24">
        <f>D445*E445</f>
        <v>0</v>
      </c>
    </row>
    <row r="446" spans="2:7" ht="18" customHeight="1" x14ac:dyDescent="0.25">
      <c r="B446" s="114"/>
      <c r="C446" s="174" t="s">
        <v>307</v>
      </c>
      <c r="F446" s="207"/>
      <c r="G446" s="24"/>
    </row>
    <row r="447" spans="2:7" ht="18" customHeight="1" x14ac:dyDescent="0.25">
      <c r="B447" s="114"/>
      <c r="C447" s="174" t="s">
        <v>77</v>
      </c>
      <c r="D447" s="207">
        <v>20</v>
      </c>
      <c r="F447" s="207"/>
      <c r="G447" s="24">
        <f>D447*E447</f>
        <v>0</v>
      </c>
    </row>
    <row r="448" spans="2:7" ht="18" customHeight="1" x14ac:dyDescent="0.25">
      <c r="B448" s="114"/>
      <c r="C448" s="174" t="s">
        <v>253</v>
      </c>
      <c r="F448" s="207"/>
      <c r="G448" s="24"/>
    </row>
    <row r="449" spans="2:7" ht="18" customHeight="1" x14ac:dyDescent="0.25">
      <c r="B449" s="114"/>
      <c r="C449" s="174" t="s">
        <v>77</v>
      </c>
      <c r="D449" s="207">
        <v>20</v>
      </c>
      <c r="F449" s="207"/>
      <c r="G449" s="24">
        <f>D449*E449</f>
        <v>0</v>
      </c>
    </row>
    <row r="450" spans="2:7" ht="18" customHeight="1" x14ac:dyDescent="0.25">
      <c r="B450" s="114"/>
      <c r="C450" s="209"/>
      <c r="G450" s="343"/>
    </row>
    <row r="451" spans="2:7" ht="45" x14ac:dyDescent="0.25">
      <c r="B451" s="154">
        <v>8</v>
      </c>
      <c r="C451" s="290" t="s">
        <v>260</v>
      </c>
      <c r="F451" s="207"/>
      <c r="G451" s="175"/>
    </row>
    <row r="452" spans="2:7" ht="18" customHeight="1" x14ac:dyDescent="0.25">
      <c r="B452" s="114"/>
      <c r="C452" s="174" t="s">
        <v>82</v>
      </c>
      <c r="D452" s="207">
        <v>3745</v>
      </c>
      <c r="F452" s="207"/>
      <c r="G452" s="24">
        <f>E452*D452</f>
        <v>0</v>
      </c>
    </row>
    <row r="453" spans="2:7" ht="18" customHeight="1" x14ac:dyDescent="0.25">
      <c r="B453" s="56"/>
      <c r="C453" s="174"/>
      <c r="F453" s="56"/>
      <c r="G453" s="207"/>
    </row>
    <row r="454" spans="2:7" x14ac:dyDescent="0.25">
      <c r="B454" s="154">
        <v>9</v>
      </c>
      <c r="C454" s="290" t="s">
        <v>261</v>
      </c>
      <c r="F454" s="207"/>
      <c r="G454" s="175"/>
    </row>
    <row r="455" spans="2:7" ht="18" customHeight="1" x14ac:dyDescent="0.25">
      <c r="B455" s="114"/>
      <c r="C455" s="174" t="s">
        <v>82</v>
      </c>
      <c r="D455" s="207">
        <v>3745</v>
      </c>
      <c r="F455" s="207"/>
      <c r="G455" s="24">
        <f>E455*D455</f>
        <v>0</v>
      </c>
    </row>
    <row r="456" spans="2:7" ht="18" customHeight="1" x14ac:dyDescent="0.25">
      <c r="C456" s="174"/>
      <c r="F456" s="23"/>
      <c r="G456" s="24"/>
    </row>
    <row r="457" spans="2:7" x14ac:dyDescent="0.25">
      <c r="B457" s="154">
        <v>10</v>
      </c>
      <c r="C457" s="290" t="s">
        <v>262</v>
      </c>
      <c r="F457" s="207"/>
      <c r="G457" s="175"/>
    </row>
    <row r="458" spans="2:7" ht="18" customHeight="1" x14ac:dyDescent="0.25">
      <c r="B458" s="114"/>
      <c r="C458" s="174" t="s">
        <v>82</v>
      </c>
      <c r="D458" s="207">
        <v>3745</v>
      </c>
      <c r="F458" s="207"/>
      <c r="G458" s="24">
        <f>E458*D458</f>
        <v>0</v>
      </c>
    </row>
    <row r="459" spans="2:7" ht="18" customHeight="1" x14ac:dyDescent="0.25">
      <c r="B459" s="25"/>
      <c r="C459" s="312"/>
      <c r="D459" s="171"/>
      <c r="E459" s="171"/>
      <c r="F459" s="25"/>
      <c r="G459" s="27"/>
    </row>
    <row r="460" spans="2:7" s="56" customFormat="1" ht="33.75" customHeight="1" x14ac:dyDescent="0.2">
      <c r="B460" s="154">
        <v>11</v>
      </c>
      <c r="C460" s="290" t="s">
        <v>263</v>
      </c>
      <c r="D460" s="207"/>
      <c r="E460" s="207"/>
      <c r="F460" s="207"/>
      <c r="G460" s="175"/>
    </row>
    <row r="461" spans="2:7" ht="18" customHeight="1" x14ac:dyDescent="0.25">
      <c r="B461" s="114"/>
      <c r="C461" s="174" t="s">
        <v>77</v>
      </c>
      <c r="D461" s="207">
        <v>1</v>
      </c>
      <c r="F461" s="207"/>
      <c r="G461" s="24">
        <f>E461*D461</f>
        <v>0</v>
      </c>
    </row>
    <row r="462" spans="2:7" ht="18" customHeight="1" x14ac:dyDescent="0.25">
      <c r="B462" s="25"/>
      <c r="C462" s="312"/>
      <c r="D462" s="171"/>
      <c r="E462" s="171"/>
      <c r="F462" s="25"/>
      <c r="G462" s="27"/>
    </row>
    <row r="463" spans="2:7" ht="33.75" customHeight="1" x14ac:dyDescent="0.25">
      <c r="B463" s="154">
        <v>12</v>
      </c>
      <c r="C463" s="290" t="s">
        <v>264</v>
      </c>
      <c r="F463" s="207"/>
      <c r="G463" s="175"/>
    </row>
    <row r="464" spans="2:7" ht="18" customHeight="1" x14ac:dyDescent="0.25">
      <c r="B464" s="114"/>
      <c r="C464" s="174" t="s">
        <v>77</v>
      </c>
      <c r="D464" s="207">
        <v>31</v>
      </c>
      <c r="F464" s="207"/>
      <c r="G464" s="24">
        <f>E464*D464</f>
        <v>0</v>
      </c>
    </row>
    <row r="465" spans="2:15" s="56" customFormat="1" ht="18" customHeight="1" x14ac:dyDescent="0.2">
      <c r="B465" s="25"/>
      <c r="C465" s="312"/>
      <c r="D465" s="171"/>
      <c r="E465" s="171"/>
      <c r="F465" s="25"/>
      <c r="G465" s="27"/>
    </row>
    <row r="466" spans="2:15" ht="45" x14ac:dyDescent="0.25">
      <c r="B466" s="154">
        <v>13</v>
      </c>
      <c r="C466" s="290" t="s">
        <v>265</v>
      </c>
      <c r="F466" s="207"/>
      <c r="G466" s="175"/>
    </row>
    <row r="467" spans="2:15" ht="18" customHeight="1" x14ac:dyDescent="0.25">
      <c r="B467" s="114"/>
      <c r="C467" s="174" t="s">
        <v>77</v>
      </c>
      <c r="D467" s="207">
        <v>32</v>
      </c>
      <c r="F467" s="21"/>
      <c r="G467" s="24">
        <f>E467*D467</f>
        <v>0</v>
      </c>
    </row>
    <row r="468" spans="2:15" ht="18" customHeight="1" x14ac:dyDescent="0.25">
      <c r="B468" s="114"/>
      <c r="C468" s="209"/>
    </row>
    <row r="469" spans="2:15" s="94" customFormat="1" ht="30" x14ac:dyDescent="0.25">
      <c r="B469" s="313">
        <v>14</v>
      </c>
      <c r="C469" s="500" t="s">
        <v>35</v>
      </c>
      <c r="D469" s="187"/>
      <c r="E469" s="187"/>
      <c r="F469" s="162"/>
      <c r="G469" s="163">
        <f>ROUND(0.1*SUM(G353:G467),2)</f>
        <v>0</v>
      </c>
    </row>
    <row r="470" spans="2:15" ht="18" customHeight="1" x14ac:dyDescent="0.25">
      <c r="B470" s="254"/>
      <c r="C470" s="232"/>
      <c r="D470" s="178"/>
      <c r="E470" s="233"/>
      <c r="F470" s="178"/>
      <c r="G470" s="322"/>
    </row>
    <row r="471" spans="2:15" s="94" customFormat="1" ht="18" customHeight="1" x14ac:dyDescent="0.25">
      <c r="B471" s="236"/>
      <c r="C471" s="344" t="s">
        <v>266</v>
      </c>
      <c r="D471" s="235"/>
      <c r="E471" s="235"/>
      <c r="F471" s="235"/>
      <c r="G471" s="345">
        <f>ROUND(G469+G467+G464+G461+G458+G455+G452+G449+G447+G445+G441+G437+G429+G426+G423+G420+G417+G414+G432+G411+G408+G403+G401+G399+G397+G395+G393+G391+G389+G387+G385+G383+G381+G379+G377+G375+G373+G371+G369+G367+G365+G363+G359+G355+G353,2)</f>
        <v>0</v>
      </c>
    </row>
    <row r="472" spans="2:15" s="94" customFormat="1" ht="18" customHeight="1" x14ac:dyDescent="0.25">
      <c r="B472" s="236"/>
      <c r="C472" s="237"/>
      <c r="D472" s="238"/>
      <c r="E472" s="238"/>
      <c r="F472" s="238"/>
      <c r="G472" s="239"/>
    </row>
    <row r="473" spans="2:15" s="56" customFormat="1" ht="18" customHeight="1" x14ac:dyDescent="0.25">
      <c r="B473" s="236"/>
      <c r="C473" s="209"/>
      <c r="D473" s="207"/>
      <c r="E473" s="207"/>
      <c r="G473" s="207"/>
      <c r="J473" s="19"/>
      <c r="K473" s="19"/>
      <c r="L473" s="19"/>
      <c r="M473" s="240"/>
      <c r="N473" s="241"/>
    </row>
    <row r="474" spans="2:15" s="56" customFormat="1" ht="20.25" x14ac:dyDescent="0.25">
      <c r="B474" s="245"/>
      <c r="C474" s="346" t="s">
        <v>308</v>
      </c>
      <c r="D474" s="207"/>
      <c r="E474" s="207"/>
      <c r="G474" s="207"/>
      <c r="J474" s="19"/>
      <c r="K474" s="19"/>
      <c r="L474" s="19"/>
      <c r="M474" s="240"/>
      <c r="N474" s="241"/>
    </row>
    <row r="475" spans="2:15" s="56" customFormat="1" ht="18" customHeight="1" x14ac:dyDescent="0.25">
      <c r="B475" s="245"/>
      <c r="C475" s="246"/>
      <c r="D475" s="207"/>
      <c r="E475" s="207"/>
      <c r="G475" s="207"/>
      <c r="I475" s="247"/>
      <c r="J475" s="25"/>
      <c r="K475" s="25"/>
      <c r="L475" s="25"/>
      <c r="M475" s="240"/>
      <c r="N475" s="241"/>
      <c r="O475" s="247"/>
    </row>
    <row r="476" spans="2:15" s="56" customFormat="1" ht="30" x14ac:dyDescent="0.2">
      <c r="B476" s="154">
        <v>1</v>
      </c>
      <c r="C476" s="155" t="s">
        <v>267</v>
      </c>
      <c r="D476" s="207"/>
      <c r="E476" s="207"/>
      <c r="F476" s="21"/>
      <c r="G476" s="24"/>
      <c r="I476" s="247"/>
      <c r="J476" s="25"/>
      <c r="K476" s="25"/>
      <c r="L476" s="25"/>
      <c r="M476" s="240"/>
      <c r="N476" s="241"/>
      <c r="O476" s="247"/>
    </row>
    <row r="477" spans="2:15" s="56" customFormat="1" ht="18" customHeight="1" x14ac:dyDescent="0.2">
      <c r="B477" s="114"/>
      <c r="C477" s="26" t="s">
        <v>82</v>
      </c>
      <c r="D477" s="171">
        <v>3745</v>
      </c>
      <c r="E477" s="171"/>
      <c r="F477" s="27"/>
      <c r="G477" s="24">
        <f>E477*D477</f>
        <v>0</v>
      </c>
      <c r="I477" s="247"/>
      <c r="J477" s="25"/>
      <c r="K477" s="25"/>
      <c r="L477" s="25"/>
      <c r="M477" s="240"/>
      <c r="N477" s="241"/>
      <c r="O477" s="247"/>
    </row>
    <row r="478" spans="2:15" ht="18" customHeight="1" x14ac:dyDescent="0.25">
      <c r="B478" s="114"/>
      <c r="C478" s="26"/>
      <c r="D478" s="171"/>
      <c r="E478" s="171"/>
      <c r="F478" s="27"/>
      <c r="G478" s="24"/>
      <c r="I478" s="25"/>
      <c r="J478" s="25"/>
      <c r="K478" s="25"/>
      <c r="L478" s="25"/>
      <c r="M478" s="25"/>
      <c r="N478" s="25"/>
      <c r="O478" s="25"/>
    </row>
    <row r="479" spans="2:15" ht="30" x14ac:dyDescent="0.25">
      <c r="B479" s="154">
        <v>2</v>
      </c>
      <c r="C479" s="222" t="s">
        <v>268</v>
      </c>
      <c r="D479" s="248"/>
      <c r="E479" s="248"/>
      <c r="F479" s="249"/>
      <c r="G479" s="24"/>
    </row>
    <row r="480" spans="2:15" ht="18" customHeight="1" x14ac:dyDescent="0.25">
      <c r="B480" s="114"/>
      <c r="C480" s="250" t="s">
        <v>94</v>
      </c>
      <c r="D480" s="171">
        <v>1</v>
      </c>
      <c r="E480" s="171"/>
      <c r="F480" s="27"/>
      <c r="G480" s="24">
        <f>E480*D480</f>
        <v>0</v>
      </c>
    </row>
    <row r="481" spans="2:7" ht="18" customHeight="1" x14ac:dyDescent="0.25">
      <c r="B481" s="114"/>
      <c r="C481" s="26"/>
      <c r="D481" s="171"/>
      <c r="E481" s="171"/>
      <c r="F481" s="27"/>
      <c r="G481" s="24"/>
    </row>
    <row r="482" spans="2:7" ht="45" x14ac:dyDescent="0.25">
      <c r="B482" s="154">
        <v>3</v>
      </c>
      <c r="C482" s="251" t="s">
        <v>269</v>
      </c>
      <c r="F482" s="171"/>
      <c r="G482" s="24"/>
    </row>
    <row r="483" spans="2:7" ht="18" customHeight="1" x14ac:dyDescent="0.25">
      <c r="B483" s="252"/>
      <c r="C483" s="250" t="s">
        <v>94</v>
      </c>
      <c r="D483" s="207">
        <v>1</v>
      </c>
      <c r="F483" s="171"/>
      <c r="G483" s="24">
        <f>E483*D483</f>
        <v>0</v>
      </c>
    </row>
    <row r="484" spans="2:7" ht="18" customHeight="1" x14ac:dyDescent="0.25">
      <c r="B484" s="252"/>
      <c r="C484" s="250"/>
      <c r="F484" s="171"/>
      <c r="G484" s="24"/>
    </row>
    <row r="485" spans="2:7" ht="45" x14ac:dyDescent="0.25">
      <c r="B485" s="154">
        <v>4</v>
      </c>
      <c r="C485" s="253" t="s">
        <v>270</v>
      </c>
      <c r="F485" s="171"/>
      <c r="G485" s="24"/>
    </row>
    <row r="486" spans="2:7" ht="18" customHeight="1" x14ac:dyDescent="0.25">
      <c r="B486" s="252"/>
      <c r="C486" s="250" t="s">
        <v>94</v>
      </c>
      <c r="D486" s="207">
        <v>1</v>
      </c>
      <c r="F486" s="171"/>
      <c r="G486" s="24">
        <f>E486*D486</f>
        <v>0</v>
      </c>
    </row>
    <row r="487" spans="2:7" ht="18" customHeight="1" x14ac:dyDescent="0.25">
      <c r="B487" s="252"/>
      <c r="C487" s="250"/>
      <c r="F487" s="171"/>
      <c r="G487" s="24"/>
    </row>
    <row r="488" spans="2:7" x14ac:dyDescent="0.25">
      <c r="B488" s="154">
        <v>5</v>
      </c>
      <c r="C488" s="220" t="s">
        <v>271</v>
      </c>
      <c r="D488" s="171"/>
      <c r="E488" s="171"/>
      <c r="F488" s="171"/>
      <c r="G488" s="24"/>
    </row>
    <row r="489" spans="2:7" ht="18" customHeight="1" x14ac:dyDescent="0.25">
      <c r="B489" s="254"/>
      <c r="C489" s="255" t="s">
        <v>90</v>
      </c>
      <c r="D489" s="171">
        <v>80</v>
      </c>
      <c r="E489" s="171"/>
      <c r="F489" s="171"/>
      <c r="G489" s="24">
        <f>E489*D489</f>
        <v>0</v>
      </c>
    </row>
    <row r="490" spans="2:7" ht="18" customHeight="1" x14ac:dyDescent="0.25">
      <c r="B490" s="254"/>
      <c r="C490" s="255"/>
      <c r="D490" s="171"/>
      <c r="E490" s="171"/>
      <c r="F490" s="171"/>
      <c r="G490" s="24"/>
    </row>
    <row r="491" spans="2:7" s="56" customFormat="1" ht="15" x14ac:dyDescent="0.2">
      <c r="B491" s="154">
        <v>6</v>
      </c>
      <c r="C491" s="220" t="s">
        <v>272</v>
      </c>
      <c r="D491" s="171"/>
      <c r="E491" s="171"/>
      <c r="F491" s="171"/>
      <c r="G491" s="24"/>
    </row>
    <row r="492" spans="2:7" s="56" customFormat="1" ht="18" customHeight="1" x14ac:dyDescent="0.2">
      <c r="B492" s="256"/>
      <c r="C492" s="257" t="s">
        <v>90</v>
      </c>
      <c r="D492" s="187">
        <v>25</v>
      </c>
      <c r="E492" s="187"/>
      <c r="F492" s="187"/>
      <c r="G492" s="163">
        <f>E492*D492</f>
        <v>0</v>
      </c>
    </row>
    <row r="493" spans="2:7" s="56" customFormat="1" ht="18" customHeight="1" x14ac:dyDescent="0.2">
      <c r="B493" s="254"/>
      <c r="C493" s="26"/>
      <c r="D493" s="171"/>
      <c r="E493" s="171"/>
      <c r="F493" s="171"/>
      <c r="G493" s="24"/>
    </row>
    <row r="494" spans="2:7" s="56" customFormat="1" ht="18" customHeight="1" x14ac:dyDescent="0.25">
      <c r="B494" s="236"/>
      <c r="C494" s="344" t="s">
        <v>273</v>
      </c>
      <c r="D494" s="235"/>
      <c r="E494" s="235"/>
      <c r="F494" s="235"/>
      <c r="G494" s="345">
        <f>G492+G489+G486+G483+G480+G477</f>
        <v>0</v>
      </c>
    </row>
    <row r="495" spans="2:7" s="56" customFormat="1" ht="18" customHeight="1" x14ac:dyDescent="0.2">
      <c r="B495" s="19"/>
      <c r="C495" s="258"/>
      <c r="D495" s="171"/>
      <c r="E495" s="259"/>
      <c r="F495" s="247"/>
      <c r="G495" s="171"/>
    </row>
    <row r="496" spans="2:7" s="56" customFormat="1" ht="18" customHeight="1" x14ac:dyDescent="0.2">
      <c r="B496" s="19"/>
      <c r="C496" s="246"/>
      <c r="D496" s="492"/>
      <c r="E496" s="259"/>
      <c r="F496" s="247"/>
      <c r="G496" s="208"/>
    </row>
    <row r="497" spans="2:12" s="56" customFormat="1" ht="18" customHeight="1" x14ac:dyDescent="0.2">
      <c r="B497" s="19"/>
      <c r="C497" s="246"/>
      <c r="D497" s="492"/>
      <c r="E497" s="259"/>
      <c r="F497" s="247"/>
      <c r="G497" s="208"/>
    </row>
    <row r="498" spans="2:12" s="56" customFormat="1" ht="18" customHeight="1" x14ac:dyDescent="0.2">
      <c r="B498" s="19"/>
      <c r="C498" s="246"/>
      <c r="D498" s="492"/>
      <c r="E498" s="259"/>
      <c r="F498" s="247"/>
      <c r="G498" s="208"/>
    </row>
    <row r="499" spans="2:12" s="260" customFormat="1" ht="18" customHeight="1" x14ac:dyDescent="0.25">
      <c r="B499" s="19"/>
      <c r="C499" s="261"/>
      <c r="D499" s="494"/>
      <c r="E499" s="262"/>
      <c r="F499" s="263"/>
      <c r="G499" s="264"/>
      <c r="H499" s="263"/>
      <c r="I499" s="263"/>
      <c r="J499" s="263"/>
      <c r="K499" s="263"/>
      <c r="L499" s="263"/>
    </row>
    <row r="500" spans="2:12" s="260" customFormat="1" ht="18" customHeight="1" x14ac:dyDescent="0.25">
      <c r="B500" s="19"/>
      <c r="C500" s="261"/>
      <c r="D500" s="494"/>
      <c r="E500" s="262"/>
      <c r="F500" s="263"/>
      <c r="G500" s="264"/>
      <c r="H500" s="263"/>
      <c r="I500" s="263"/>
      <c r="J500" s="263"/>
      <c r="K500" s="263"/>
      <c r="L500" s="263"/>
    </row>
    <row r="501" spans="2:12" s="215" customFormat="1" ht="18" customHeight="1" x14ac:dyDescent="0.25">
      <c r="B501" s="19"/>
      <c r="C501" s="265"/>
      <c r="D501" s="266"/>
      <c r="E501" s="266"/>
      <c r="G501" s="266"/>
    </row>
    <row r="502" spans="2:12" s="94" customFormat="1" ht="18" customHeight="1" x14ac:dyDescent="0.25">
      <c r="B502" s="19"/>
      <c r="C502" s="267"/>
      <c r="D502" s="270"/>
      <c r="E502" s="270"/>
      <c r="G502" s="152"/>
    </row>
    <row r="503" spans="2:12" ht="18" customHeight="1" x14ac:dyDescent="0.25">
      <c r="C503" s="157"/>
    </row>
    <row r="504" spans="2:12" ht="18" customHeight="1" x14ac:dyDescent="0.25">
      <c r="C504" s="157"/>
    </row>
    <row r="505" spans="2:12" ht="18" customHeight="1" x14ac:dyDescent="0.25">
      <c r="C505" s="157"/>
    </row>
    <row r="506" spans="2:12" ht="18" customHeight="1" x14ac:dyDescent="0.25">
      <c r="C506" s="157"/>
    </row>
    <row r="507" spans="2:12" ht="18" customHeight="1" x14ac:dyDescent="0.25">
      <c r="C507" s="156"/>
    </row>
    <row r="508" spans="2:12" ht="18" customHeight="1" x14ac:dyDescent="0.25">
      <c r="C508" s="157"/>
    </row>
    <row r="509" spans="2:12" ht="18" customHeight="1" x14ac:dyDescent="0.25">
      <c r="C509" s="157"/>
    </row>
    <row r="510" spans="2:12" ht="18" customHeight="1" x14ac:dyDescent="0.25">
      <c r="C510" s="157"/>
    </row>
    <row r="511" spans="2:12" ht="18" customHeight="1" x14ac:dyDescent="0.25">
      <c r="C511" s="157"/>
    </row>
    <row r="512" spans="2:12" ht="18" customHeight="1" x14ac:dyDescent="0.25">
      <c r="C512" s="157"/>
    </row>
    <row r="513" spans="2:7" ht="18" customHeight="1" x14ac:dyDescent="0.25">
      <c r="C513" s="157"/>
    </row>
    <row r="514" spans="2:7" ht="18" customHeight="1" x14ac:dyDescent="0.25">
      <c r="C514" s="157"/>
    </row>
    <row r="515" spans="2:7" ht="18" customHeight="1" x14ac:dyDescent="0.25">
      <c r="C515" s="157"/>
    </row>
    <row r="516" spans="2:7" ht="18" customHeight="1" x14ac:dyDescent="0.25">
      <c r="C516" s="157"/>
    </row>
    <row r="517" spans="2:7" ht="18" customHeight="1" x14ac:dyDescent="0.25">
      <c r="C517" s="157"/>
    </row>
    <row r="518" spans="2:7" ht="18" customHeight="1" x14ac:dyDescent="0.25">
      <c r="C518" s="157"/>
    </row>
    <row r="519" spans="2:7" s="268" customFormat="1" ht="18" customHeight="1" x14ac:dyDescent="0.25">
      <c r="B519" s="19"/>
      <c r="C519" s="269"/>
      <c r="D519" s="270"/>
      <c r="E519" s="270"/>
      <c r="G519" s="270"/>
    </row>
    <row r="520" spans="2:7" s="260" customFormat="1" ht="18" customHeight="1" x14ac:dyDescent="0.25">
      <c r="B520" s="19"/>
      <c r="C520" s="271"/>
      <c r="D520" s="272"/>
      <c r="E520" s="272"/>
      <c r="G520" s="272"/>
    </row>
    <row r="521" spans="2:7" ht="18" customHeight="1" x14ac:dyDescent="0.25"/>
    <row r="522" spans="2:7" ht="18" customHeight="1" x14ac:dyDescent="0.25"/>
    <row r="523" spans="2:7" ht="18" customHeight="1" x14ac:dyDescent="0.25"/>
    <row r="524" spans="2:7" ht="18" customHeight="1" x14ac:dyDescent="0.25">
      <c r="C524" s="92"/>
    </row>
    <row r="525" spans="2:7" ht="18" customHeight="1" x14ac:dyDescent="0.25">
      <c r="C525" s="157"/>
    </row>
    <row r="526" spans="2:7" s="260" customFormat="1" ht="18" customHeight="1" x14ac:dyDescent="0.25">
      <c r="B526" s="19"/>
      <c r="C526" s="273"/>
      <c r="D526" s="272"/>
      <c r="E526" s="274"/>
      <c r="G526" s="274"/>
    </row>
    <row r="527" spans="2:7" s="247" customFormat="1" ht="18" customHeight="1" x14ac:dyDescent="0.2">
      <c r="B527" s="19"/>
      <c r="C527" s="258"/>
      <c r="D527" s="171"/>
      <c r="E527" s="171"/>
      <c r="G527" s="171"/>
    </row>
    <row r="528" spans="2:7" ht="18" customHeight="1" x14ac:dyDescent="0.25"/>
    <row r="529" ht="18" customHeight="1" x14ac:dyDescent="0.25"/>
    <row r="530" ht="18" customHeight="1" x14ac:dyDescent="0.25"/>
    <row r="531" ht="18" customHeight="1" x14ac:dyDescent="0.25"/>
    <row r="532" ht="18" customHeight="1" x14ac:dyDescent="0.25"/>
    <row r="533" ht="18" customHeight="1" x14ac:dyDescent="0.25"/>
    <row r="534" ht="18" customHeight="1" x14ac:dyDescent="0.25"/>
    <row r="535" ht="18" customHeight="1" x14ac:dyDescent="0.25"/>
    <row r="536" ht="18" customHeight="1" x14ac:dyDescent="0.25"/>
    <row r="537" ht="18" customHeight="1" x14ac:dyDescent="0.25"/>
    <row r="538" ht="18" customHeight="1" x14ac:dyDescent="0.25"/>
    <row r="539" ht="18" customHeight="1" x14ac:dyDescent="0.25"/>
    <row r="540" ht="18" customHeight="1" x14ac:dyDescent="0.25"/>
    <row r="541" ht="18" customHeight="1" x14ac:dyDescent="0.25"/>
    <row r="542" ht="18" customHeight="1" x14ac:dyDescent="0.25"/>
    <row r="543" ht="18" customHeight="1" x14ac:dyDescent="0.25"/>
    <row r="544" ht="18" customHeight="1" x14ac:dyDescent="0.25"/>
    <row r="545" spans="2:7" ht="18" customHeight="1" x14ac:dyDescent="0.25"/>
    <row r="546" spans="2:7" ht="18" customHeight="1" x14ac:dyDescent="0.25"/>
    <row r="547" spans="2:7" ht="18" customHeight="1" x14ac:dyDescent="0.25"/>
    <row r="548" spans="2:7" ht="18" customHeight="1" x14ac:dyDescent="0.25"/>
    <row r="549" spans="2:7" ht="18" customHeight="1" x14ac:dyDescent="0.25"/>
    <row r="550" spans="2:7" ht="18" customHeight="1" x14ac:dyDescent="0.25"/>
    <row r="551" spans="2:7" s="56" customFormat="1" ht="18" customHeight="1" x14ac:dyDescent="0.2">
      <c r="B551" s="19"/>
      <c r="C551" s="275"/>
      <c r="D551" s="207"/>
      <c r="E551" s="207"/>
      <c r="G551" s="207"/>
    </row>
    <row r="552" spans="2:7" ht="18" customHeight="1" x14ac:dyDescent="0.25"/>
    <row r="553" spans="2:7" ht="18" customHeight="1" x14ac:dyDescent="0.25"/>
    <row r="554" spans="2:7" ht="18" customHeight="1" x14ac:dyDescent="0.25"/>
    <row r="555" spans="2:7" ht="18" customHeight="1" x14ac:dyDescent="0.25"/>
    <row r="556" spans="2:7" ht="18" customHeight="1" x14ac:dyDescent="0.25"/>
    <row r="557" spans="2:7" ht="18" customHeight="1" x14ac:dyDescent="0.25"/>
    <row r="558" spans="2:7" ht="18" customHeight="1" x14ac:dyDescent="0.25"/>
    <row r="559" spans="2:7" ht="18" customHeight="1" x14ac:dyDescent="0.25"/>
    <row r="560" spans="2:7" ht="18" customHeight="1" x14ac:dyDescent="0.25"/>
    <row r="561" spans="2:7" ht="18" customHeight="1" x14ac:dyDescent="0.25"/>
    <row r="562" spans="2:7" ht="18" customHeight="1" x14ac:dyDescent="0.25"/>
    <row r="563" spans="2:7" ht="18" customHeight="1" x14ac:dyDescent="0.25"/>
    <row r="564" spans="2:7" ht="18" customHeight="1" x14ac:dyDescent="0.25"/>
    <row r="565" spans="2:7" ht="18" customHeight="1" x14ac:dyDescent="0.25"/>
    <row r="566" spans="2:7" s="56" customFormat="1" ht="18" customHeight="1" x14ac:dyDescent="0.2">
      <c r="B566" s="19"/>
      <c r="C566" s="275"/>
      <c r="D566" s="207"/>
      <c r="E566" s="207"/>
      <c r="G566" s="207"/>
    </row>
    <row r="567" spans="2:7" ht="18" customHeight="1" x14ac:dyDescent="0.25"/>
    <row r="568" spans="2:7" ht="18" customHeight="1" x14ac:dyDescent="0.25"/>
    <row r="569" spans="2:7" ht="18" customHeight="1" x14ac:dyDescent="0.25"/>
    <row r="570" spans="2:7" ht="18" customHeight="1" x14ac:dyDescent="0.25"/>
    <row r="571" spans="2:7" ht="18" customHeight="1" x14ac:dyDescent="0.25"/>
    <row r="572" spans="2:7" ht="18" customHeight="1" x14ac:dyDescent="0.25"/>
    <row r="573" spans="2:7" ht="18" customHeight="1" x14ac:dyDescent="0.25"/>
    <row r="574" spans="2:7" ht="18" customHeight="1" x14ac:dyDescent="0.25"/>
    <row r="575" spans="2:7" ht="18" customHeight="1" x14ac:dyDescent="0.25"/>
    <row r="576" spans="2:7" ht="18" customHeight="1" x14ac:dyDescent="0.25"/>
    <row r="577" spans="2:7" ht="18" customHeight="1" x14ac:dyDescent="0.25"/>
    <row r="578" spans="2:7" ht="18" customHeight="1" x14ac:dyDescent="0.25"/>
    <row r="579" spans="2:7" ht="18" customHeight="1" x14ac:dyDescent="0.25">
      <c r="C579" s="92"/>
    </row>
    <row r="580" spans="2:7" ht="18" customHeight="1" x14ac:dyDescent="0.25"/>
    <row r="581" spans="2:7" ht="18" customHeight="1" x14ac:dyDescent="0.25"/>
    <row r="582" spans="2:7" ht="18" customHeight="1" x14ac:dyDescent="0.25"/>
    <row r="583" spans="2:7" ht="18" customHeight="1" x14ac:dyDescent="0.25"/>
    <row r="584" spans="2:7" ht="18" customHeight="1" x14ac:dyDescent="0.25"/>
    <row r="585" spans="2:7" ht="18" customHeight="1" x14ac:dyDescent="0.25"/>
    <row r="586" spans="2:7" s="25" customFormat="1" ht="18" customHeight="1" x14ac:dyDescent="0.2">
      <c r="B586" s="19"/>
      <c r="C586" s="156"/>
      <c r="D586" s="171"/>
      <c r="E586" s="171"/>
      <c r="G586" s="27"/>
    </row>
    <row r="587" spans="2:7" s="25" customFormat="1" ht="18" customHeight="1" x14ac:dyDescent="0.2">
      <c r="B587" s="19"/>
      <c r="C587" s="156"/>
      <c r="D587" s="171"/>
      <c r="E587" s="171"/>
      <c r="G587" s="27"/>
    </row>
    <row r="588" spans="2:7" s="25" customFormat="1" ht="18" customHeight="1" x14ac:dyDescent="0.2">
      <c r="B588" s="19"/>
      <c r="C588" s="156"/>
      <c r="D588" s="171"/>
      <c r="E588" s="171"/>
      <c r="G588" s="27"/>
    </row>
    <row r="589" spans="2:7" s="56" customFormat="1" ht="18" customHeight="1" x14ac:dyDescent="0.2">
      <c r="B589" s="19"/>
      <c r="C589" s="209"/>
      <c r="D589" s="207"/>
      <c r="E589" s="207"/>
      <c r="G589" s="207"/>
    </row>
    <row r="590" spans="2:7" s="25" customFormat="1" ht="18" customHeight="1" x14ac:dyDescent="0.2">
      <c r="B590" s="19"/>
      <c r="C590" s="156"/>
      <c r="D590" s="171"/>
      <c r="E590" s="171"/>
      <c r="G590" s="27"/>
    </row>
    <row r="591" spans="2:7" ht="18" customHeight="1" x14ac:dyDescent="0.25">
      <c r="C591" s="92"/>
    </row>
    <row r="592" spans="2:7" ht="18" customHeight="1" x14ac:dyDescent="0.25">
      <c r="C592" s="92"/>
    </row>
    <row r="593" spans="2:7" ht="18" customHeight="1" x14ac:dyDescent="0.25">
      <c r="C593" s="92"/>
    </row>
    <row r="594" spans="2:7" s="25" customFormat="1" ht="18" customHeight="1" x14ac:dyDescent="0.2">
      <c r="B594" s="19"/>
      <c r="C594" s="156"/>
      <c r="D594" s="171"/>
      <c r="E594" s="171"/>
      <c r="G594" s="27"/>
    </row>
    <row r="595" spans="2:7" s="25" customFormat="1" ht="18" customHeight="1" x14ac:dyDescent="0.2">
      <c r="B595" s="19"/>
      <c r="C595" s="156"/>
      <c r="D595" s="171"/>
      <c r="E595" s="171"/>
      <c r="G595" s="27"/>
    </row>
    <row r="596" spans="2:7" s="25" customFormat="1" ht="18" customHeight="1" x14ac:dyDescent="0.2">
      <c r="B596" s="19"/>
      <c r="C596" s="156"/>
      <c r="D596" s="171"/>
      <c r="E596" s="171"/>
      <c r="G596" s="27"/>
    </row>
    <row r="597" spans="2:7" s="25" customFormat="1" ht="18" customHeight="1" x14ac:dyDescent="0.2">
      <c r="B597" s="19"/>
      <c r="C597" s="156"/>
      <c r="D597" s="171"/>
      <c r="E597" s="171"/>
      <c r="G597" s="27"/>
    </row>
    <row r="598" spans="2:7" s="25" customFormat="1" ht="18" customHeight="1" x14ac:dyDescent="0.2">
      <c r="B598" s="19"/>
      <c r="C598" s="156"/>
      <c r="D598" s="171"/>
      <c r="E598" s="171"/>
      <c r="G598" s="27"/>
    </row>
    <row r="599" spans="2:7" s="25" customFormat="1" ht="18" customHeight="1" x14ac:dyDescent="0.2">
      <c r="B599" s="19"/>
      <c r="C599" s="156"/>
      <c r="D599" s="171"/>
      <c r="E599" s="171"/>
      <c r="G599" s="27"/>
    </row>
    <row r="600" spans="2:7" ht="18" customHeight="1" x14ac:dyDescent="0.25">
      <c r="C600" s="92"/>
    </row>
    <row r="601" spans="2:7" s="25" customFormat="1" ht="18" customHeight="1" x14ac:dyDescent="0.2">
      <c r="B601" s="19"/>
      <c r="C601" s="156"/>
      <c r="D601" s="171"/>
      <c r="E601" s="171"/>
      <c r="G601" s="27"/>
    </row>
    <row r="602" spans="2:7" s="25" customFormat="1" ht="18" customHeight="1" x14ac:dyDescent="0.2">
      <c r="B602" s="19"/>
      <c r="C602" s="156"/>
      <c r="D602" s="171"/>
      <c r="E602" s="171"/>
      <c r="G602" s="27"/>
    </row>
    <row r="603" spans="2:7" s="25" customFormat="1" ht="18" customHeight="1" x14ac:dyDescent="0.2">
      <c r="B603" s="19"/>
      <c r="C603" s="156"/>
      <c r="D603" s="171"/>
      <c r="E603" s="171"/>
      <c r="G603" s="27"/>
    </row>
    <row r="604" spans="2:7" s="25" customFormat="1" ht="18" customHeight="1" x14ac:dyDescent="0.2">
      <c r="B604" s="19"/>
      <c r="C604" s="156"/>
      <c r="D604" s="171"/>
      <c r="E604" s="171"/>
      <c r="G604" s="27"/>
    </row>
    <row r="605" spans="2:7" ht="18" customHeight="1" x14ac:dyDescent="0.25">
      <c r="C605" s="92"/>
    </row>
    <row r="606" spans="2:7" ht="18" customHeight="1" x14ac:dyDescent="0.25">
      <c r="C606" s="92"/>
    </row>
    <row r="607" spans="2:7" s="25" customFormat="1" ht="18" customHeight="1" x14ac:dyDescent="0.2">
      <c r="B607" s="19"/>
      <c r="C607" s="156"/>
      <c r="D607" s="171"/>
      <c r="E607" s="171"/>
      <c r="G607" s="27"/>
    </row>
    <row r="608" spans="2:7" s="25" customFormat="1" ht="18" customHeight="1" x14ac:dyDescent="0.2">
      <c r="B608" s="19"/>
      <c r="C608" s="156"/>
      <c r="D608" s="171"/>
      <c r="E608" s="171"/>
      <c r="G608" s="27"/>
    </row>
    <row r="609" spans="2:7" s="25" customFormat="1" ht="18" customHeight="1" x14ac:dyDescent="0.2">
      <c r="B609" s="19"/>
      <c r="C609" s="156"/>
      <c r="D609" s="171"/>
      <c r="E609" s="171"/>
      <c r="G609" s="27"/>
    </row>
    <row r="610" spans="2:7" ht="18" customHeight="1" x14ac:dyDescent="0.25">
      <c r="C610" s="92"/>
    </row>
    <row r="611" spans="2:7" ht="18" customHeight="1" x14ac:dyDescent="0.25">
      <c r="C611" s="92"/>
    </row>
    <row r="612" spans="2:7" ht="18" customHeight="1" x14ac:dyDescent="0.25">
      <c r="C612" s="92"/>
    </row>
    <row r="613" spans="2:7" ht="18" customHeight="1" x14ac:dyDescent="0.25">
      <c r="C613" s="92"/>
    </row>
    <row r="614" spans="2:7" ht="18" customHeight="1" x14ac:dyDescent="0.25">
      <c r="C614" s="92"/>
    </row>
    <row r="615" spans="2:7" ht="18" customHeight="1" x14ac:dyDescent="0.25">
      <c r="C615" s="92"/>
    </row>
    <row r="616" spans="2:7" ht="18" customHeight="1" x14ac:dyDescent="0.25">
      <c r="C616" s="92"/>
    </row>
    <row r="617" spans="2:7" ht="18" customHeight="1" x14ac:dyDescent="0.25">
      <c r="C617" s="92"/>
    </row>
    <row r="618" spans="2:7" ht="18" customHeight="1" x14ac:dyDescent="0.25">
      <c r="C618" s="92"/>
    </row>
    <row r="619" spans="2:7" ht="18" customHeight="1" x14ac:dyDescent="0.25">
      <c r="C619" s="92"/>
    </row>
    <row r="620" spans="2:7" ht="18" customHeight="1" x14ac:dyDescent="0.25">
      <c r="C620" s="92"/>
    </row>
    <row r="621" spans="2:7" ht="18" customHeight="1" x14ac:dyDescent="0.25">
      <c r="C621" s="92"/>
    </row>
    <row r="622" spans="2:7" ht="18" customHeight="1" x14ac:dyDescent="0.25">
      <c r="C622" s="92"/>
    </row>
    <row r="623" spans="2:7" ht="18" customHeight="1" x14ac:dyDescent="0.25">
      <c r="C623" s="92"/>
    </row>
    <row r="624" spans="2:7" ht="18" customHeight="1" x14ac:dyDescent="0.25">
      <c r="C624" s="92"/>
    </row>
    <row r="625" spans="2:7" ht="18" customHeight="1" x14ac:dyDescent="0.25">
      <c r="C625" s="92"/>
    </row>
    <row r="626" spans="2:7" ht="18" customHeight="1" x14ac:dyDescent="0.25">
      <c r="C626" s="92"/>
    </row>
    <row r="627" spans="2:7" ht="18" customHeight="1" x14ac:dyDescent="0.25">
      <c r="C627" s="92"/>
    </row>
    <row r="628" spans="2:7" ht="18" customHeight="1" x14ac:dyDescent="0.25">
      <c r="C628" s="92"/>
    </row>
    <row r="629" spans="2:7" ht="18" customHeight="1" x14ac:dyDescent="0.25">
      <c r="C629" s="92"/>
    </row>
    <row r="630" spans="2:7" ht="18" customHeight="1" x14ac:dyDescent="0.25">
      <c r="C630" s="92"/>
    </row>
    <row r="631" spans="2:7" ht="18" customHeight="1" x14ac:dyDescent="0.25">
      <c r="C631" s="92"/>
    </row>
    <row r="632" spans="2:7" ht="18" customHeight="1" x14ac:dyDescent="0.25">
      <c r="C632" s="92"/>
    </row>
    <row r="633" spans="2:7" ht="18" customHeight="1" x14ac:dyDescent="0.25"/>
    <row r="634" spans="2:7" ht="18" customHeight="1" x14ac:dyDescent="0.25"/>
    <row r="635" spans="2:7" s="56" customFormat="1" ht="18" customHeight="1" x14ac:dyDescent="0.2">
      <c r="B635" s="19"/>
      <c r="C635" s="275"/>
      <c r="D635" s="207"/>
      <c r="E635" s="207"/>
      <c r="G635" s="207"/>
    </row>
    <row r="636" spans="2:7" s="56" customFormat="1" ht="18" customHeight="1" x14ac:dyDescent="0.2">
      <c r="B636" s="19"/>
      <c r="C636" s="209"/>
      <c r="D636" s="207"/>
      <c r="E636" s="207"/>
      <c r="G636" s="207"/>
    </row>
    <row r="637" spans="2:7" s="56" customFormat="1" ht="18" customHeight="1" x14ac:dyDescent="0.2">
      <c r="B637" s="19"/>
      <c r="C637" s="209"/>
      <c r="D637" s="207"/>
      <c r="E637" s="207"/>
      <c r="G637" s="207"/>
    </row>
    <row r="638" spans="2:7" s="56" customFormat="1" ht="18" customHeight="1" x14ac:dyDescent="0.2">
      <c r="B638" s="19"/>
      <c r="C638" s="275"/>
      <c r="D638" s="207"/>
      <c r="E638" s="207"/>
      <c r="G638" s="207"/>
    </row>
    <row r="639" spans="2:7" s="56" customFormat="1" ht="18" customHeight="1" x14ac:dyDescent="0.2">
      <c r="B639" s="19"/>
      <c r="C639" s="209"/>
      <c r="D639" s="207"/>
      <c r="E639" s="207"/>
      <c r="G639" s="207"/>
    </row>
    <row r="640" spans="2:7" s="56" customFormat="1" ht="18" customHeight="1" x14ac:dyDescent="0.2">
      <c r="B640" s="19"/>
      <c r="C640" s="209"/>
      <c r="D640" s="207"/>
      <c r="E640" s="207"/>
      <c r="G640" s="207"/>
    </row>
    <row r="641" spans="2:7" s="56" customFormat="1" ht="18" customHeight="1" x14ac:dyDescent="0.2">
      <c r="B641" s="19"/>
      <c r="C641" s="209"/>
      <c r="D641" s="207"/>
      <c r="E641" s="207"/>
      <c r="G641" s="207"/>
    </row>
    <row r="642" spans="2:7" s="56" customFormat="1" ht="18" customHeight="1" x14ac:dyDescent="0.2">
      <c r="B642" s="19"/>
      <c r="C642" s="209"/>
      <c r="D642" s="207"/>
      <c r="E642" s="207"/>
      <c r="G642" s="207"/>
    </row>
    <row r="643" spans="2:7" s="56" customFormat="1" ht="18" customHeight="1" x14ac:dyDescent="0.2">
      <c r="B643" s="19"/>
      <c r="C643" s="209"/>
      <c r="D643" s="207"/>
      <c r="E643" s="207"/>
      <c r="G643" s="207"/>
    </row>
    <row r="644" spans="2:7" s="56" customFormat="1" ht="18" customHeight="1" x14ac:dyDescent="0.2">
      <c r="B644" s="19"/>
      <c r="C644" s="209"/>
      <c r="D644" s="207"/>
      <c r="E644" s="207"/>
      <c r="G644" s="207"/>
    </row>
    <row r="645" spans="2:7" s="56" customFormat="1" ht="18" customHeight="1" x14ac:dyDescent="0.2">
      <c r="B645" s="19"/>
      <c r="C645" s="209"/>
      <c r="D645" s="207"/>
      <c r="E645" s="207"/>
      <c r="G645" s="207"/>
    </row>
    <row r="646" spans="2:7" s="56" customFormat="1" ht="18" customHeight="1" x14ac:dyDescent="0.2">
      <c r="B646" s="19"/>
      <c r="C646" s="209"/>
      <c r="D646" s="207"/>
      <c r="E646" s="207"/>
      <c r="G646" s="207"/>
    </row>
    <row r="647" spans="2:7" s="56" customFormat="1" ht="18" customHeight="1" x14ac:dyDescent="0.2">
      <c r="B647" s="19"/>
      <c r="C647" s="209"/>
      <c r="D647" s="207"/>
      <c r="E647" s="207"/>
      <c r="G647" s="207"/>
    </row>
    <row r="648" spans="2:7" s="56" customFormat="1" ht="18" customHeight="1" x14ac:dyDescent="0.2">
      <c r="B648" s="19"/>
      <c r="C648" s="209"/>
      <c r="D648" s="207"/>
      <c r="E648" s="207"/>
      <c r="G648" s="207"/>
    </row>
    <row r="649" spans="2:7" s="56" customFormat="1" ht="18" customHeight="1" x14ac:dyDescent="0.2">
      <c r="B649" s="19"/>
      <c r="C649" s="209"/>
      <c r="D649" s="207"/>
      <c r="E649" s="207"/>
      <c r="G649" s="207"/>
    </row>
    <row r="650" spans="2:7" s="56" customFormat="1" ht="18" customHeight="1" x14ac:dyDescent="0.2">
      <c r="B650" s="19"/>
      <c r="C650" s="209"/>
      <c r="D650" s="207"/>
      <c r="E650" s="207"/>
      <c r="G650" s="207"/>
    </row>
    <row r="651" spans="2:7" s="56" customFormat="1" ht="18" customHeight="1" x14ac:dyDescent="0.2">
      <c r="B651" s="19"/>
      <c r="C651" s="209"/>
      <c r="D651" s="207"/>
      <c r="E651" s="207"/>
      <c r="G651" s="207"/>
    </row>
    <row r="652" spans="2:7" s="56" customFormat="1" ht="18" customHeight="1" x14ac:dyDescent="0.2">
      <c r="B652" s="19"/>
      <c r="C652" s="209"/>
      <c r="D652" s="207"/>
      <c r="E652" s="207"/>
      <c r="G652" s="207"/>
    </row>
    <row r="653" spans="2:7" s="56" customFormat="1" ht="18" customHeight="1" x14ac:dyDescent="0.2">
      <c r="B653" s="19"/>
      <c r="C653" s="209"/>
      <c r="D653" s="207"/>
      <c r="E653" s="207"/>
      <c r="G653" s="207"/>
    </row>
    <row r="654" spans="2:7" s="56" customFormat="1" ht="18" customHeight="1" x14ac:dyDescent="0.2">
      <c r="B654" s="19"/>
      <c r="C654" s="209"/>
      <c r="D654" s="207"/>
      <c r="E654" s="207"/>
      <c r="G654" s="207"/>
    </row>
    <row r="655" spans="2:7" s="56" customFormat="1" ht="18" customHeight="1" x14ac:dyDescent="0.2">
      <c r="B655" s="19"/>
      <c r="C655" s="209"/>
      <c r="D655" s="207"/>
      <c r="E655" s="207"/>
      <c r="G655" s="207"/>
    </row>
    <row r="656" spans="2:7" ht="18" customHeight="1" x14ac:dyDescent="0.25">
      <c r="C656" s="92"/>
    </row>
    <row r="657" spans="3:3" ht="18" customHeight="1" x14ac:dyDescent="0.25">
      <c r="C657" s="92"/>
    </row>
    <row r="658" spans="3:3" ht="18" customHeight="1" x14ac:dyDescent="0.25">
      <c r="C658" s="92"/>
    </row>
    <row r="659" spans="3:3" ht="18" customHeight="1" x14ac:dyDescent="0.25">
      <c r="C659" s="92"/>
    </row>
    <row r="660" spans="3:3" ht="18" customHeight="1" x14ac:dyDescent="0.25">
      <c r="C660" s="92"/>
    </row>
    <row r="661" spans="3:3" ht="18" customHeight="1" x14ac:dyDescent="0.25">
      <c r="C661" s="92"/>
    </row>
    <row r="662" spans="3:3" ht="18" customHeight="1" x14ac:dyDescent="0.25">
      <c r="C662" s="92"/>
    </row>
    <row r="663" spans="3:3" ht="18" customHeight="1" x14ac:dyDescent="0.25">
      <c r="C663" s="92"/>
    </row>
    <row r="664" spans="3:3" ht="18" customHeight="1" x14ac:dyDescent="0.25">
      <c r="C664" s="92"/>
    </row>
    <row r="665" spans="3:3" ht="18" customHeight="1" x14ac:dyDescent="0.25">
      <c r="C665" s="92"/>
    </row>
    <row r="666" spans="3:3" ht="18" customHeight="1" x14ac:dyDescent="0.25">
      <c r="C666" s="92"/>
    </row>
    <row r="667" spans="3:3" ht="18" customHeight="1" x14ac:dyDescent="0.25">
      <c r="C667" s="92"/>
    </row>
    <row r="668" spans="3:3" ht="18" customHeight="1" x14ac:dyDescent="0.25"/>
    <row r="669" spans="3:3" ht="18" customHeight="1" x14ac:dyDescent="0.25"/>
    <row r="670" spans="3:3" ht="18" customHeight="1" x14ac:dyDescent="0.25"/>
    <row r="671" spans="3:3" ht="18" customHeight="1" x14ac:dyDescent="0.25"/>
    <row r="672" spans="3:3" ht="18" customHeight="1" x14ac:dyDescent="0.25"/>
    <row r="673" spans="2:7" ht="18" customHeight="1" x14ac:dyDescent="0.25"/>
    <row r="674" spans="2:7" ht="18" customHeight="1" x14ac:dyDescent="0.25"/>
    <row r="675" spans="2:7" ht="18" customHeight="1" x14ac:dyDescent="0.25"/>
    <row r="676" spans="2:7" ht="18" customHeight="1" x14ac:dyDescent="0.25"/>
    <row r="677" spans="2:7" ht="18" customHeight="1" x14ac:dyDescent="0.25"/>
    <row r="678" spans="2:7" ht="18" customHeight="1" x14ac:dyDescent="0.25"/>
    <row r="679" spans="2:7" ht="18" customHeight="1" x14ac:dyDescent="0.25"/>
    <row r="680" spans="2:7" ht="18" customHeight="1" x14ac:dyDescent="0.25"/>
    <row r="681" spans="2:7" ht="18" customHeight="1" x14ac:dyDescent="0.25"/>
    <row r="682" spans="2:7" ht="18" customHeight="1" x14ac:dyDescent="0.25"/>
    <row r="683" spans="2:7" ht="18" customHeight="1" x14ac:dyDescent="0.25"/>
    <row r="684" spans="2:7" ht="18" customHeight="1" x14ac:dyDescent="0.25"/>
    <row r="685" spans="2:7" ht="18" customHeight="1" x14ac:dyDescent="0.25"/>
    <row r="686" spans="2:7" s="215" customFormat="1" ht="18" customHeight="1" x14ac:dyDescent="0.25">
      <c r="B686" s="19"/>
      <c r="C686" s="276"/>
      <c r="D686" s="266"/>
      <c r="E686" s="266"/>
      <c r="G686" s="266"/>
    </row>
    <row r="687" spans="2:7" ht="18" customHeight="1" x14ac:dyDescent="0.25"/>
    <row r="688" spans="2:7" ht="18" customHeight="1" x14ac:dyDescent="0.25"/>
    <row r="689" ht="18" customHeight="1" x14ac:dyDescent="0.25"/>
    <row r="690" ht="18" customHeight="1" x14ac:dyDescent="0.25"/>
    <row r="691" ht="18" customHeight="1" x14ac:dyDescent="0.25"/>
    <row r="692" ht="18" customHeight="1" x14ac:dyDescent="0.25"/>
    <row r="693" ht="18" customHeight="1" x14ac:dyDescent="0.25"/>
    <row r="694" ht="18" customHeight="1" x14ac:dyDescent="0.25"/>
    <row r="695" ht="18" customHeight="1" x14ac:dyDescent="0.25"/>
    <row r="696" ht="18" customHeight="1" x14ac:dyDescent="0.25"/>
    <row r="697" ht="18" customHeight="1" x14ac:dyDescent="0.25"/>
    <row r="698" ht="18" customHeight="1" x14ac:dyDescent="0.25"/>
    <row r="699" ht="18" customHeight="1" x14ac:dyDescent="0.25"/>
    <row r="700" ht="18" customHeight="1" x14ac:dyDescent="0.25"/>
    <row r="701" ht="18" customHeight="1" x14ac:dyDescent="0.25"/>
  </sheetData>
  <mergeCells count="45">
    <mergeCell ref="C192:G192"/>
    <mergeCell ref="B193:G193"/>
    <mergeCell ref="B195:G195"/>
    <mergeCell ref="C229:G229"/>
    <mergeCell ref="C259:D259"/>
    <mergeCell ref="B70:G70"/>
    <mergeCell ref="C71:G71"/>
    <mergeCell ref="B72:G72"/>
    <mergeCell ref="C73:G73"/>
    <mergeCell ref="B122:G122"/>
    <mergeCell ref="C62:G62"/>
    <mergeCell ref="C64:G64"/>
    <mergeCell ref="C66:G66"/>
    <mergeCell ref="C67:G67"/>
    <mergeCell ref="C68:G68"/>
    <mergeCell ref="C57:G57"/>
    <mergeCell ref="C58:G58"/>
    <mergeCell ref="C59:G59"/>
    <mergeCell ref="C60:G60"/>
    <mergeCell ref="C61:G61"/>
    <mergeCell ref="C52:G52"/>
    <mergeCell ref="C53:G53"/>
    <mergeCell ref="C54:G54"/>
    <mergeCell ref="C55:G55"/>
    <mergeCell ref="C56:G56"/>
    <mergeCell ref="C46:G46"/>
    <mergeCell ref="C47:G47"/>
    <mergeCell ref="C48:G48"/>
    <mergeCell ref="C49:G49"/>
    <mergeCell ref="C50:G50"/>
    <mergeCell ref="B33:G33"/>
    <mergeCell ref="B35:G35"/>
    <mergeCell ref="B37:G37"/>
    <mergeCell ref="B39:G39"/>
    <mergeCell ref="B41:G41"/>
    <mergeCell ref="B15:G15"/>
    <mergeCell ref="C16:G16"/>
    <mergeCell ref="B17:G17"/>
    <mergeCell ref="B23:G23"/>
    <mergeCell ref="B25:G25"/>
    <mergeCell ref="B10:G10"/>
    <mergeCell ref="B11:G11"/>
    <mergeCell ref="B12:G12"/>
    <mergeCell ref="B13:G13"/>
    <mergeCell ref="B14:G14"/>
  </mergeCells>
  <pageMargins left="1.0236111111111099" right="0.47222222222222199" top="0.98402777777777795" bottom="0.78680555555555598" header="0.39374999999999999" footer="0.196527777777778"/>
  <pageSetup paperSize="9" scale="66" orientation="portrait" horizontalDpi="300" verticalDpi="300"/>
  <headerFooter>
    <oddHeader>&amp;C&amp;28 &amp;12</oddHeader>
    <oddFooter>&amp;L&amp;"Arial,Navadno"&amp;10Vodovod  Apače - Črnci - Žepovci
Št. projekta: 6V-08101
Št. načrta: 6V-08101.4.3/7&amp;R&amp;"Arial,Navadno"&amp;9Junij 2012
&amp;P/20</oddFooter>
  </headerFooter>
  <rowBreaks count="16" manualBreakCount="16">
    <brk id="43" max="16383" man="1"/>
    <brk id="69" max="16383" man="1"/>
    <brk id="107" max="16383" man="1"/>
    <brk id="121" max="16383" man="1"/>
    <brk id="151" max="16383" man="1"/>
    <brk id="177" max="16383" man="1"/>
    <brk id="190" max="16383" man="1"/>
    <brk id="227" max="16383" man="1"/>
    <brk id="257" max="16383" man="1"/>
    <brk id="297" max="16383" man="1"/>
    <brk id="347" max="16383" man="1"/>
    <brk id="367" max="16383" man="1"/>
    <brk id="409" max="16383" man="1"/>
    <brk id="433" max="16383" man="1"/>
    <brk id="461" max="16383" man="1"/>
    <brk id="472"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25"/>
  <sheetViews>
    <sheetView zoomScale="80" zoomScaleNormal="80" zoomScalePageLayoutView="70" workbookViewId="0">
      <selection activeCell="B4" sqref="B4:G4"/>
    </sheetView>
  </sheetViews>
  <sheetFormatPr defaultColWidth="9.69921875" defaultRowHeight="15.75" x14ac:dyDescent="0.25"/>
  <cols>
    <col min="1" max="1" width="2.796875" style="19" customWidth="1"/>
    <col min="2" max="2" width="5.19921875" style="19" customWidth="1"/>
    <col min="3" max="3" width="40.796875" style="20" customWidth="1"/>
    <col min="4" max="5" width="8.69921875" style="207" customWidth="1"/>
    <col min="6" max="6" width="8.09765625" style="19" customWidth="1"/>
    <col min="7" max="7" width="15.796875" style="19" customWidth="1"/>
    <col min="8" max="8" width="2.796875" style="19" customWidth="1"/>
    <col min="9" max="257" width="9.69921875" style="19"/>
    <col min="258" max="258" width="5.19921875" style="19" customWidth="1"/>
    <col min="259" max="259" width="40.796875" style="19" customWidth="1"/>
    <col min="260" max="262" width="8.69921875" style="19" customWidth="1"/>
    <col min="263" max="263" width="12.796875" style="19" customWidth="1"/>
    <col min="264" max="513" width="9.69921875" style="19"/>
    <col min="514" max="514" width="5.19921875" style="19" customWidth="1"/>
    <col min="515" max="515" width="40.796875" style="19" customWidth="1"/>
    <col min="516" max="518" width="8.69921875" style="19" customWidth="1"/>
    <col min="519" max="519" width="12.796875" style="19" customWidth="1"/>
    <col min="520" max="769" width="9.69921875" style="19"/>
    <col min="770" max="770" width="5.19921875" style="19" customWidth="1"/>
    <col min="771" max="771" width="40.796875" style="19" customWidth="1"/>
    <col min="772" max="774" width="8.69921875" style="19" customWidth="1"/>
    <col min="775" max="775" width="12.796875" style="19" customWidth="1"/>
    <col min="776" max="1024" width="9.69921875" style="19"/>
  </cols>
  <sheetData>
    <row r="1" spans="2:7" ht="18" customHeight="1" x14ac:dyDescent="0.25"/>
    <row r="2" spans="2:7" ht="18" customHeight="1" x14ac:dyDescent="0.25"/>
    <row r="3" spans="2:7" ht="18" customHeight="1" x14ac:dyDescent="0.25">
      <c r="B3" s="483" t="s">
        <v>27</v>
      </c>
      <c r="C3" s="483"/>
      <c r="D3" s="483"/>
      <c r="E3" s="483"/>
      <c r="F3" s="483"/>
      <c r="G3" s="483"/>
    </row>
    <row r="4" spans="2:7" ht="18" customHeight="1" x14ac:dyDescent="0.3">
      <c r="B4" s="484" t="s">
        <v>309</v>
      </c>
      <c r="C4" s="484"/>
      <c r="D4" s="484"/>
      <c r="E4" s="484"/>
      <c r="F4" s="484"/>
      <c r="G4" s="484"/>
    </row>
    <row r="5" spans="2:7" ht="18" customHeight="1" x14ac:dyDescent="0.25">
      <c r="B5" s="469"/>
      <c r="C5" s="469"/>
      <c r="D5" s="469"/>
      <c r="E5" s="469"/>
      <c r="F5" s="469"/>
      <c r="G5" s="469"/>
    </row>
    <row r="6" spans="2:7" ht="18" customHeight="1" x14ac:dyDescent="0.3">
      <c r="B6" s="485"/>
      <c r="C6" s="485"/>
      <c r="D6" s="485"/>
      <c r="E6" s="485"/>
      <c r="F6" s="485"/>
      <c r="G6" s="485"/>
    </row>
    <row r="7" spans="2:7" ht="18" customHeight="1" x14ac:dyDescent="0.25">
      <c r="B7" s="483" t="s">
        <v>310</v>
      </c>
      <c r="C7" s="483"/>
      <c r="D7" s="483"/>
      <c r="E7" s="483"/>
      <c r="F7" s="483"/>
      <c r="G7" s="483"/>
    </row>
    <row r="8" spans="2:7" ht="18" customHeight="1" x14ac:dyDescent="0.3">
      <c r="B8" s="485"/>
      <c r="C8" s="485"/>
      <c r="D8" s="485"/>
      <c r="E8" s="485"/>
      <c r="F8" s="485"/>
      <c r="G8" s="485"/>
    </row>
    <row r="9" spans="2:7" x14ac:dyDescent="0.25">
      <c r="B9" s="347" t="s">
        <v>30</v>
      </c>
      <c r="C9" s="468" t="s">
        <v>31</v>
      </c>
      <c r="D9" s="468"/>
      <c r="E9" s="468"/>
      <c r="F9" s="468"/>
      <c r="G9" s="468"/>
    </row>
    <row r="10" spans="2:7" ht="18" customHeight="1" x14ac:dyDescent="0.25">
      <c r="B10" s="486"/>
      <c r="C10" s="486"/>
      <c r="D10" s="486"/>
      <c r="E10" s="486"/>
      <c r="F10" s="486"/>
      <c r="G10" s="486"/>
    </row>
    <row r="11" spans="2:7" ht="18" customHeight="1" x14ac:dyDescent="0.25">
      <c r="B11" s="348"/>
      <c r="C11" s="349" t="s">
        <v>32</v>
      </c>
      <c r="D11" s="350"/>
      <c r="E11" s="350"/>
      <c r="F11" s="54"/>
      <c r="G11" s="53">
        <f>G99</f>
        <v>0</v>
      </c>
    </row>
    <row r="12" spans="2:7" ht="18" customHeight="1" x14ac:dyDescent="0.25">
      <c r="B12" s="348"/>
      <c r="C12" s="349" t="s">
        <v>33</v>
      </c>
      <c r="D12" s="350"/>
      <c r="E12" s="350"/>
      <c r="F12" s="54"/>
      <c r="G12" s="53">
        <f>G150</f>
        <v>0</v>
      </c>
    </row>
    <row r="13" spans="2:7" ht="18" customHeight="1" x14ac:dyDescent="0.25">
      <c r="B13" s="348"/>
      <c r="C13" s="349" t="s">
        <v>34</v>
      </c>
      <c r="D13" s="350"/>
      <c r="E13" s="350"/>
      <c r="F13" s="54"/>
      <c r="G13" s="53">
        <f>G178</f>
        <v>0</v>
      </c>
    </row>
    <row r="14" spans="2:7" ht="30.75" x14ac:dyDescent="0.25">
      <c r="B14" s="348"/>
      <c r="C14" s="70" t="s">
        <v>35</v>
      </c>
      <c r="D14" s="350"/>
      <c r="E14" s="350"/>
      <c r="F14" s="54"/>
      <c r="G14" s="53">
        <f>ROUND((G11+G12+G13)*0.1,2)</f>
        <v>0</v>
      </c>
    </row>
    <row r="15" spans="2:7" ht="18" customHeight="1" x14ac:dyDescent="0.25">
      <c r="B15" s="348"/>
      <c r="C15" s="349" t="s">
        <v>36</v>
      </c>
      <c r="D15" s="350"/>
      <c r="E15" s="350"/>
      <c r="F15" s="54"/>
      <c r="G15" s="53">
        <f>ROUND(G11+G12+G13+G14,2)</f>
        <v>0</v>
      </c>
    </row>
    <row r="16" spans="2:7" ht="18" customHeight="1" x14ac:dyDescent="0.25">
      <c r="B16" s="348"/>
      <c r="C16" s="349"/>
      <c r="D16" s="350"/>
      <c r="E16" s="350"/>
      <c r="F16" s="54"/>
      <c r="G16" s="53"/>
    </row>
    <row r="17" spans="2:8" ht="25.5" customHeight="1" x14ac:dyDescent="0.25">
      <c r="B17" s="348"/>
      <c r="C17" s="351" t="s">
        <v>37</v>
      </c>
      <c r="D17" s="350"/>
      <c r="E17" s="350"/>
      <c r="F17" s="54"/>
      <c r="G17" s="352">
        <f>G205</f>
        <v>0</v>
      </c>
    </row>
    <row r="18" spans="2:8" ht="18" customHeight="1" x14ac:dyDescent="0.25">
      <c r="B18" s="487"/>
      <c r="C18" s="487"/>
      <c r="D18" s="487"/>
      <c r="E18" s="487"/>
      <c r="F18" s="487"/>
      <c r="G18" s="487"/>
    </row>
    <row r="19" spans="2:8" ht="18" customHeight="1" x14ac:dyDescent="0.25">
      <c r="B19" s="348"/>
      <c r="C19" s="353" t="s">
        <v>45</v>
      </c>
      <c r="D19" s="350"/>
      <c r="E19" s="350"/>
      <c r="F19" s="54"/>
      <c r="G19" s="354">
        <f>ROUND(G15+G17,2)</f>
        <v>0</v>
      </c>
    </row>
    <row r="20" spans="2:8" ht="18" customHeight="1" x14ac:dyDescent="0.25">
      <c r="B20" s="487"/>
      <c r="C20" s="487"/>
      <c r="D20" s="487"/>
      <c r="E20" s="487"/>
      <c r="F20" s="487"/>
      <c r="G20" s="487"/>
    </row>
    <row r="21" spans="2:8" ht="18" customHeight="1" x14ac:dyDescent="0.25">
      <c r="B21" s="347" t="s">
        <v>46</v>
      </c>
      <c r="C21" s="353" t="s">
        <v>47</v>
      </c>
      <c r="D21" s="350"/>
      <c r="E21" s="350"/>
      <c r="F21" s="54"/>
      <c r="G21" s="354">
        <f>G295</f>
        <v>0</v>
      </c>
      <c r="H21" s="19">
        <f>ROUND((H18+H19+H20)*0.03,2)</f>
        <v>0</v>
      </c>
    </row>
    <row r="22" spans="2:8" ht="18" customHeight="1" x14ac:dyDescent="0.25">
      <c r="B22" s="487"/>
      <c r="C22" s="487"/>
      <c r="D22" s="487"/>
      <c r="E22" s="487"/>
      <c r="F22" s="487"/>
      <c r="G22" s="487"/>
    </row>
    <row r="23" spans="2:8" ht="18" customHeight="1" x14ac:dyDescent="0.25">
      <c r="B23" s="355" t="s">
        <v>48</v>
      </c>
      <c r="C23" s="356" t="s">
        <v>49</v>
      </c>
      <c r="D23" s="358"/>
      <c r="E23" s="358"/>
      <c r="F23" s="357"/>
      <c r="G23" s="359">
        <f>G318</f>
        <v>0</v>
      </c>
    </row>
    <row r="24" spans="2:8" ht="18" customHeight="1" x14ac:dyDescent="0.25">
      <c r="B24" s="486"/>
      <c r="C24" s="486"/>
      <c r="D24" s="486"/>
      <c r="E24" s="486"/>
      <c r="F24" s="486"/>
      <c r="G24" s="486"/>
    </row>
    <row r="25" spans="2:8" ht="18" customHeight="1" x14ac:dyDescent="0.25">
      <c r="B25" s="347"/>
      <c r="C25" s="360" t="s">
        <v>399</v>
      </c>
      <c r="D25" s="350"/>
      <c r="E25" s="350"/>
      <c r="F25" s="54"/>
      <c r="G25" s="354">
        <f>ROUND(G19+G21+G23,2)</f>
        <v>0</v>
      </c>
    </row>
    <row r="26" spans="2:8" ht="18" customHeight="1" x14ac:dyDescent="0.25">
      <c r="B26" s="469"/>
      <c r="C26" s="469"/>
      <c r="D26" s="469"/>
      <c r="E26" s="469"/>
      <c r="F26" s="469"/>
      <c r="G26" s="469"/>
    </row>
    <row r="27" spans="2:8" ht="18" customHeight="1" x14ac:dyDescent="0.25">
      <c r="B27" s="56"/>
      <c r="C27" s="275"/>
      <c r="F27" s="56"/>
      <c r="G27" s="56"/>
    </row>
    <row r="28" spans="2:8" ht="18" customHeight="1" x14ac:dyDescent="0.25">
      <c r="B28" s="56"/>
      <c r="C28" s="275"/>
      <c r="F28" s="56"/>
      <c r="G28" s="56"/>
    </row>
    <row r="29" spans="2:8" ht="18" customHeight="1" x14ac:dyDescent="0.25">
      <c r="B29" s="56"/>
      <c r="C29" s="468" t="s">
        <v>51</v>
      </c>
      <c r="D29" s="468"/>
      <c r="E29" s="468"/>
      <c r="F29" s="468"/>
      <c r="G29" s="468"/>
    </row>
    <row r="30" spans="2:8" ht="18" customHeight="1" x14ac:dyDescent="0.25">
      <c r="B30" s="56"/>
      <c r="C30" s="469"/>
      <c r="D30" s="469"/>
      <c r="E30" s="469"/>
      <c r="F30" s="469"/>
      <c r="G30" s="469"/>
    </row>
    <row r="31" spans="2:8" ht="18" customHeight="1" x14ac:dyDescent="0.25">
      <c r="B31" s="56"/>
      <c r="C31" s="469" t="s">
        <v>52</v>
      </c>
      <c r="D31" s="469"/>
      <c r="E31" s="469"/>
      <c r="F31" s="469"/>
      <c r="G31" s="469"/>
    </row>
    <row r="32" spans="2:8" ht="18" customHeight="1" x14ac:dyDescent="0.25">
      <c r="B32" s="56"/>
      <c r="C32" s="469" t="s">
        <v>53</v>
      </c>
      <c r="D32" s="469"/>
      <c r="E32" s="469"/>
      <c r="F32" s="469"/>
      <c r="G32" s="469"/>
    </row>
    <row r="33" spans="1:7" ht="18" customHeight="1" x14ac:dyDescent="0.25">
      <c r="B33" s="56"/>
      <c r="C33" s="469" t="s">
        <v>54</v>
      </c>
      <c r="D33" s="469"/>
      <c r="E33" s="469"/>
      <c r="F33" s="469"/>
      <c r="G33" s="469"/>
    </row>
    <row r="34" spans="1:7" ht="18" customHeight="1" x14ac:dyDescent="0.25">
      <c r="B34" s="56"/>
      <c r="C34" s="349" t="s">
        <v>55</v>
      </c>
      <c r="D34" s="350"/>
      <c r="E34" s="350"/>
      <c r="F34" s="54"/>
      <c r="G34" s="54"/>
    </row>
    <row r="35" spans="1:7" ht="18" customHeight="1" x14ac:dyDescent="0.25">
      <c r="B35" s="56"/>
      <c r="C35" s="469" t="s">
        <v>56</v>
      </c>
      <c r="D35" s="469"/>
      <c r="E35" s="469"/>
      <c r="F35" s="469"/>
      <c r="G35" s="469"/>
    </row>
    <row r="36" spans="1:7" ht="18" customHeight="1" x14ac:dyDescent="0.25">
      <c r="B36" s="56"/>
      <c r="C36" s="469" t="s">
        <v>57</v>
      </c>
      <c r="D36" s="469"/>
      <c r="E36" s="469"/>
      <c r="F36" s="469"/>
      <c r="G36" s="469"/>
    </row>
    <row r="37" spans="1:7" ht="18" customHeight="1" x14ac:dyDescent="0.25">
      <c r="B37" s="56"/>
      <c r="C37" s="469" t="s">
        <v>58</v>
      </c>
      <c r="D37" s="469"/>
      <c r="E37" s="469"/>
      <c r="F37" s="469"/>
      <c r="G37" s="469"/>
    </row>
    <row r="38" spans="1:7" ht="18" customHeight="1" x14ac:dyDescent="0.25">
      <c r="B38" s="56"/>
      <c r="C38" s="469" t="s">
        <v>59</v>
      </c>
      <c r="D38" s="469"/>
      <c r="E38" s="469"/>
      <c r="F38" s="469"/>
      <c r="G38" s="469"/>
    </row>
    <row r="39" spans="1:7" ht="18" customHeight="1" x14ac:dyDescent="0.25">
      <c r="B39" s="56"/>
      <c r="C39" s="469" t="s">
        <v>60</v>
      </c>
      <c r="D39" s="469"/>
      <c r="E39" s="469"/>
      <c r="F39" s="469"/>
      <c r="G39" s="469"/>
    </row>
    <row r="40" spans="1:7" ht="18" customHeight="1" x14ac:dyDescent="0.25">
      <c r="B40" s="56"/>
      <c r="C40" s="469" t="s">
        <v>61</v>
      </c>
      <c r="D40" s="469"/>
      <c r="E40" s="469"/>
      <c r="F40" s="469"/>
      <c r="G40" s="469"/>
    </row>
    <row r="41" spans="1:7" ht="18" customHeight="1" x14ac:dyDescent="0.25">
      <c r="B41" s="56"/>
      <c r="C41" s="469" t="s">
        <v>62</v>
      </c>
      <c r="D41" s="469"/>
      <c r="E41" s="469"/>
      <c r="F41" s="469"/>
      <c r="G41" s="469"/>
    </row>
    <row r="42" spans="1:7" ht="18" customHeight="1" x14ac:dyDescent="0.25">
      <c r="B42" s="56"/>
      <c r="C42" s="469" t="s">
        <v>63</v>
      </c>
      <c r="D42" s="469"/>
      <c r="E42" s="469"/>
      <c r="F42" s="469"/>
      <c r="G42" s="469"/>
    </row>
    <row r="43" spans="1:7" ht="18" customHeight="1" x14ac:dyDescent="0.25">
      <c r="B43" s="56"/>
      <c r="C43" s="469" t="s">
        <v>64</v>
      </c>
      <c r="D43" s="469"/>
      <c r="E43" s="469"/>
      <c r="F43" s="469"/>
      <c r="G43" s="469"/>
    </row>
    <row r="44" spans="1:7" ht="18" customHeight="1" x14ac:dyDescent="0.25">
      <c r="B44" s="56"/>
      <c r="C44" s="469" t="s">
        <v>65</v>
      </c>
      <c r="D44" s="469"/>
      <c r="E44" s="469"/>
      <c r="F44" s="469"/>
      <c r="G44" s="469"/>
    </row>
    <row r="45" spans="1:7" ht="18" customHeight="1" x14ac:dyDescent="0.25">
      <c r="B45" s="56"/>
      <c r="C45" s="469" t="s">
        <v>66</v>
      </c>
      <c r="D45" s="469"/>
      <c r="E45" s="469"/>
      <c r="F45" s="469"/>
      <c r="G45" s="469"/>
    </row>
    <row r="46" spans="1:7" ht="18" customHeight="1" x14ac:dyDescent="0.25">
      <c r="B46" s="56"/>
      <c r="C46" s="349"/>
      <c r="D46" s="350"/>
      <c r="E46" s="350"/>
      <c r="F46" s="54"/>
      <c r="G46" s="54"/>
    </row>
    <row r="47" spans="1:7" ht="100.5" customHeight="1" x14ac:dyDescent="0.25">
      <c r="A47" s="3"/>
      <c r="B47" s="3"/>
      <c r="C47" s="470" t="s">
        <v>67</v>
      </c>
      <c r="D47" s="470"/>
      <c r="E47" s="470"/>
      <c r="F47" s="470"/>
      <c r="G47" s="470"/>
    </row>
    <row r="48" spans="1:7" x14ac:dyDescent="0.25">
      <c r="A48" s="3"/>
      <c r="B48" s="3"/>
      <c r="C48" s="280"/>
      <c r="D48" s="501"/>
      <c r="E48" s="501"/>
      <c r="F48" s="280"/>
      <c r="G48" s="280"/>
    </row>
    <row r="49" spans="2:7" ht="18" customHeight="1" x14ac:dyDescent="0.25">
      <c r="B49" s="56"/>
      <c r="C49" s="471" t="s">
        <v>68</v>
      </c>
      <c r="D49" s="471"/>
      <c r="E49" s="471"/>
      <c r="F49" s="471"/>
      <c r="G49" s="471"/>
    </row>
    <row r="50" spans="2:7" ht="18" customHeight="1" x14ac:dyDescent="0.25">
      <c r="B50" s="56"/>
      <c r="C50" s="471" t="s">
        <v>69</v>
      </c>
      <c r="D50" s="471"/>
      <c r="E50" s="471"/>
      <c r="F50" s="471"/>
      <c r="G50" s="471"/>
    </row>
    <row r="51" spans="2:7" ht="18" customHeight="1" x14ac:dyDescent="0.25">
      <c r="B51" s="56"/>
      <c r="C51" s="275"/>
      <c r="F51" s="56"/>
      <c r="G51" s="56"/>
    </row>
    <row r="52" spans="2:7" ht="18" customHeight="1" x14ac:dyDescent="0.25">
      <c r="B52" s="56"/>
      <c r="C52" s="209"/>
      <c r="F52" s="56"/>
      <c r="G52" s="56"/>
    </row>
    <row r="53" spans="2:7" ht="18" customHeight="1" x14ac:dyDescent="0.25">
      <c r="B53" s="56"/>
      <c r="C53" s="275"/>
      <c r="F53" s="56"/>
      <c r="G53" s="56"/>
    </row>
    <row r="54" spans="2:7" ht="18" customHeight="1" x14ac:dyDescent="0.25">
      <c r="B54" s="56"/>
      <c r="C54" s="275"/>
      <c r="F54" s="56"/>
      <c r="G54" s="56"/>
    </row>
    <row r="55" spans="2:7" ht="18" customHeight="1" x14ac:dyDescent="0.25">
      <c r="B55" s="56"/>
      <c r="C55" s="174"/>
      <c r="F55" s="23"/>
      <c r="G55" s="380"/>
    </row>
    <row r="56" spans="2:7" ht="20.25" x14ac:dyDescent="0.3">
      <c r="B56" s="217"/>
      <c r="C56" s="362" t="s">
        <v>311</v>
      </c>
      <c r="D56" s="363"/>
      <c r="E56" s="363"/>
      <c r="F56" s="364"/>
      <c r="G56" s="365"/>
    </row>
    <row r="57" spans="2:7" ht="18" customHeight="1" x14ac:dyDescent="0.3">
      <c r="B57" s="217"/>
      <c r="C57" s="488"/>
      <c r="D57" s="488"/>
      <c r="E57" s="488"/>
      <c r="F57" s="488"/>
      <c r="G57" s="365"/>
    </row>
    <row r="58" spans="2:7" ht="18" customHeight="1" x14ac:dyDescent="0.25">
      <c r="B58" s="217"/>
      <c r="C58" s="366"/>
      <c r="D58" s="363"/>
      <c r="E58" s="363"/>
      <c r="F58" s="364"/>
      <c r="G58" s="365"/>
    </row>
    <row r="59" spans="2:7" s="56" customFormat="1" ht="18" customHeight="1" x14ac:dyDescent="0.25">
      <c r="B59" s="215" t="s">
        <v>70</v>
      </c>
      <c r="C59" s="243" t="s">
        <v>71</v>
      </c>
      <c r="D59" s="270"/>
      <c r="E59" s="207"/>
      <c r="F59" s="171"/>
      <c r="G59" s="380"/>
    </row>
    <row r="60" spans="2:7" ht="18" customHeight="1" x14ac:dyDescent="0.25">
      <c r="B60" s="56"/>
      <c r="C60" s="174"/>
      <c r="F60" s="171"/>
      <c r="G60" s="380"/>
    </row>
    <row r="61" spans="2:7" ht="18" customHeight="1" x14ac:dyDescent="0.25">
      <c r="B61" s="57" t="s">
        <v>4</v>
      </c>
      <c r="C61" s="58" t="s">
        <v>72</v>
      </c>
      <c r="D61" s="60" t="s">
        <v>73</v>
      </c>
      <c r="E61" s="59" t="s">
        <v>74</v>
      </c>
      <c r="F61" s="57"/>
      <c r="G61" s="60" t="s">
        <v>75</v>
      </c>
    </row>
    <row r="62" spans="2:7" ht="18" customHeight="1" x14ac:dyDescent="0.25">
      <c r="B62" s="173"/>
      <c r="C62" s="174"/>
      <c r="F62" s="171"/>
      <c r="G62" s="380"/>
    </row>
    <row r="63" spans="2:7" ht="33.75" customHeight="1" x14ac:dyDescent="0.25">
      <c r="B63" s="289">
        <v>1</v>
      </c>
      <c r="C63" s="290" t="s">
        <v>76</v>
      </c>
      <c r="F63" s="171"/>
      <c r="G63" s="380"/>
    </row>
    <row r="64" spans="2:7" ht="18" customHeight="1" x14ac:dyDescent="0.25">
      <c r="B64" s="173"/>
      <c r="C64" s="174" t="s">
        <v>77</v>
      </c>
      <c r="D64" s="207">
        <v>1</v>
      </c>
      <c r="E64" s="86"/>
      <c r="F64" s="171"/>
      <c r="G64" s="374">
        <f>E64*D64</f>
        <v>0</v>
      </c>
    </row>
    <row r="65" spans="2:7" ht="18" customHeight="1" x14ac:dyDescent="0.25">
      <c r="B65" s="173"/>
      <c r="C65" s="209"/>
      <c r="F65" s="56"/>
      <c r="G65" s="374"/>
    </row>
    <row r="66" spans="2:7" ht="34.5" customHeight="1" x14ac:dyDescent="0.25">
      <c r="B66" s="289">
        <v>2</v>
      </c>
      <c r="C66" s="290" t="s">
        <v>78</v>
      </c>
      <c r="F66" s="171"/>
      <c r="G66" s="374"/>
    </row>
    <row r="67" spans="2:7" ht="18" customHeight="1" x14ac:dyDescent="0.25">
      <c r="B67" s="173"/>
      <c r="C67" s="174" t="s">
        <v>77</v>
      </c>
      <c r="D67" s="207">
        <v>1</v>
      </c>
      <c r="F67" s="171"/>
      <c r="G67" s="374">
        <f>E67*D67</f>
        <v>0</v>
      </c>
    </row>
    <row r="68" spans="2:7" ht="18" customHeight="1" x14ac:dyDescent="0.25">
      <c r="B68" s="173"/>
      <c r="C68" s="209"/>
      <c r="F68" s="56"/>
      <c r="G68" s="374"/>
    </row>
    <row r="69" spans="2:7" ht="33.75" customHeight="1" x14ac:dyDescent="0.25">
      <c r="B69" s="289">
        <v>3</v>
      </c>
      <c r="C69" s="290" t="s">
        <v>312</v>
      </c>
      <c r="F69" s="171"/>
      <c r="G69" s="374"/>
    </row>
    <row r="70" spans="2:7" ht="18" customHeight="1" x14ac:dyDescent="0.25">
      <c r="B70" s="173"/>
      <c r="C70" s="174" t="s">
        <v>77</v>
      </c>
      <c r="D70" s="207">
        <v>1</v>
      </c>
      <c r="F70" s="171"/>
      <c r="G70" s="374">
        <f>E70*D70</f>
        <v>0</v>
      </c>
    </row>
    <row r="71" spans="2:7" ht="18" customHeight="1" x14ac:dyDescent="0.25">
      <c r="B71" s="173"/>
      <c r="C71" s="209"/>
      <c r="F71" s="56"/>
      <c r="G71" s="374"/>
    </row>
    <row r="72" spans="2:7" ht="33.75" customHeight="1" x14ac:dyDescent="0.25">
      <c r="B72" s="289">
        <v>4</v>
      </c>
      <c r="C72" s="290" t="s">
        <v>80</v>
      </c>
      <c r="F72" s="171"/>
      <c r="G72" s="374"/>
    </row>
    <row r="73" spans="2:7" ht="18" customHeight="1" x14ac:dyDescent="0.25">
      <c r="B73" s="173"/>
      <c r="C73" s="174" t="s">
        <v>77</v>
      </c>
      <c r="D73" s="207">
        <v>24</v>
      </c>
      <c r="F73" s="171"/>
      <c r="G73" s="374">
        <f>E73*D73</f>
        <v>0</v>
      </c>
    </row>
    <row r="74" spans="2:7" ht="18" customHeight="1" x14ac:dyDescent="0.25">
      <c r="B74" s="173"/>
      <c r="C74" s="209"/>
      <c r="F74" s="56"/>
      <c r="G74" s="374"/>
    </row>
    <row r="75" spans="2:7" ht="34.5" customHeight="1" x14ac:dyDescent="0.25">
      <c r="B75" s="289">
        <v>5</v>
      </c>
      <c r="C75" s="290" t="s">
        <v>81</v>
      </c>
      <c r="F75" s="171"/>
      <c r="G75" s="374"/>
    </row>
    <row r="76" spans="2:7" ht="18" customHeight="1" x14ac:dyDescent="0.25">
      <c r="B76" s="173"/>
      <c r="C76" s="174" t="s">
        <v>82</v>
      </c>
      <c r="D76" s="207">
        <v>1194</v>
      </c>
      <c r="F76" s="171"/>
      <c r="G76" s="374">
        <f>E76*D76</f>
        <v>0</v>
      </c>
    </row>
    <row r="77" spans="2:7" ht="18" customHeight="1" x14ac:dyDescent="0.25">
      <c r="B77" s="173"/>
      <c r="C77" s="246"/>
      <c r="F77" s="56"/>
      <c r="G77" s="374"/>
    </row>
    <row r="78" spans="2:7" ht="114.75" customHeight="1" x14ac:dyDescent="0.25">
      <c r="B78" s="289">
        <v>6</v>
      </c>
      <c r="C78" s="290" t="s">
        <v>278</v>
      </c>
      <c r="F78" s="207"/>
      <c r="G78" s="374"/>
    </row>
    <row r="79" spans="2:7" ht="18" customHeight="1" x14ac:dyDescent="0.25">
      <c r="B79" s="173"/>
      <c r="C79" s="174" t="s">
        <v>77</v>
      </c>
      <c r="D79" s="207">
        <v>4</v>
      </c>
      <c r="F79" s="207"/>
      <c r="G79" s="374">
        <f>E79*D79</f>
        <v>0</v>
      </c>
    </row>
    <row r="80" spans="2:7" ht="18" customHeight="1" x14ac:dyDescent="0.25">
      <c r="B80" s="173"/>
      <c r="C80" s="209"/>
      <c r="F80" s="56"/>
      <c r="G80" s="374"/>
    </row>
    <row r="81" spans="2:7" s="56" customFormat="1" ht="33" customHeight="1" x14ac:dyDescent="0.2">
      <c r="B81" s="289">
        <v>7</v>
      </c>
      <c r="C81" s="290" t="s">
        <v>86</v>
      </c>
      <c r="D81" s="207"/>
      <c r="E81" s="207"/>
      <c r="F81" s="171"/>
      <c r="G81" s="374"/>
    </row>
    <row r="82" spans="2:7" s="56" customFormat="1" ht="18" customHeight="1" x14ac:dyDescent="0.2">
      <c r="B82" s="173"/>
      <c r="C82" s="174" t="s">
        <v>82</v>
      </c>
      <c r="D82" s="207">
        <v>16</v>
      </c>
      <c r="E82" s="207"/>
      <c r="F82" s="171"/>
      <c r="G82" s="374">
        <f>E82*D82</f>
        <v>0</v>
      </c>
    </row>
    <row r="83" spans="2:7" s="56" customFormat="1" ht="18" customHeight="1" x14ac:dyDescent="0.2">
      <c r="B83" s="173"/>
      <c r="C83" s="246"/>
      <c r="D83" s="207"/>
      <c r="E83" s="207"/>
      <c r="G83" s="374"/>
    </row>
    <row r="84" spans="2:7" s="56" customFormat="1" ht="49.5" customHeight="1" x14ac:dyDescent="0.2">
      <c r="B84" s="289">
        <v>8</v>
      </c>
      <c r="C84" s="290" t="s">
        <v>280</v>
      </c>
      <c r="D84" s="207"/>
      <c r="E84" s="207"/>
      <c r="F84" s="171"/>
      <c r="G84" s="374"/>
    </row>
    <row r="85" spans="2:7" ht="18" customHeight="1" x14ac:dyDescent="0.25">
      <c r="B85" s="173"/>
      <c r="C85" s="174" t="s">
        <v>88</v>
      </c>
      <c r="D85" s="207">
        <v>24</v>
      </c>
      <c r="F85" s="171"/>
      <c r="G85" s="374">
        <f>E85*D85</f>
        <v>0</v>
      </c>
    </row>
    <row r="86" spans="2:7" s="75" customFormat="1" ht="18" customHeight="1" x14ac:dyDescent="0.25">
      <c r="B86" s="173"/>
      <c r="C86" s="283"/>
      <c r="D86" s="284"/>
      <c r="E86" s="284"/>
      <c r="G86" s="374"/>
    </row>
    <row r="87" spans="2:7" s="75" customFormat="1" ht="63.75" customHeight="1" x14ac:dyDescent="0.25">
      <c r="B87" s="289">
        <v>9</v>
      </c>
      <c r="C87" s="290" t="s">
        <v>89</v>
      </c>
      <c r="D87" s="207"/>
      <c r="E87" s="207"/>
      <c r="F87" s="171"/>
      <c r="G87" s="374"/>
    </row>
    <row r="88" spans="2:7" s="56" customFormat="1" ht="18" customHeight="1" x14ac:dyDescent="0.2">
      <c r="B88" s="173"/>
      <c r="C88" s="174" t="s">
        <v>90</v>
      </c>
      <c r="D88" s="207">
        <v>35</v>
      </c>
      <c r="E88" s="207"/>
      <c r="F88" s="171"/>
      <c r="G88" s="374">
        <f>E88*D88</f>
        <v>0</v>
      </c>
    </row>
    <row r="89" spans="2:7" ht="18" customHeight="1" x14ac:dyDescent="0.25">
      <c r="B89" s="173"/>
      <c r="C89" s="275"/>
      <c r="F89" s="56"/>
      <c r="G89" s="374"/>
    </row>
    <row r="90" spans="2:7" ht="48.75" customHeight="1" x14ac:dyDescent="0.25">
      <c r="B90" s="289">
        <v>10</v>
      </c>
      <c r="C90" s="290" t="s">
        <v>91</v>
      </c>
      <c r="E90" s="86"/>
      <c r="F90" s="171"/>
      <c r="G90" s="374"/>
    </row>
    <row r="91" spans="2:7" ht="18" customHeight="1" x14ac:dyDescent="0.25">
      <c r="B91" s="56"/>
      <c r="C91" s="174" t="s">
        <v>77</v>
      </c>
      <c r="D91" s="207">
        <v>2</v>
      </c>
      <c r="E91" s="86"/>
      <c r="F91" s="171"/>
      <c r="G91" s="374">
        <f>E91*D91</f>
        <v>0</v>
      </c>
    </row>
    <row r="92" spans="2:7" ht="18" customHeight="1" x14ac:dyDescent="0.25">
      <c r="B92" s="56"/>
      <c r="C92" s="174"/>
      <c r="E92" s="86"/>
      <c r="F92" s="171"/>
      <c r="G92" s="374"/>
    </row>
    <row r="93" spans="2:7" ht="34.5" customHeight="1" x14ac:dyDescent="0.25">
      <c r="B93" s="289">
        <v>11</v>
      </c>
      <c r="C93" s="367" t="s">
        <v>281</v>
      </c>
      <c r="D93" s="171"/>
      <c r="E93" s="86"/>
      <c r="F93" s="171"/>
      <c r="G93" s="374"/>
    </row>
    <row r="94" spans="2:7" ht="18" customHeight="1" x14ac:dyDescent="0.25">
      <c r="B94" s="368"/>
      <c r="C94" s="253" t="s">
        <v>77</v>
      </c>
      <c r="D94" s="171">
        <v>1</v>
      </c>
      <c r="E94" s="86"/>
      <c r="F94" s="171"/>
      <c r="G94" s="374">
        <f>E94*D94</f>
        <v>0</v>
      </c>
    </row>
    <row r="95" spans="2:7" ht="18" customHeight="1" x14ac:dyDescent="0.25">
      <c r="B95" s="368"/>
      <c r="C95" s="253"/>
      <c r="D95" s="171"/>
      <c r="E95" s="86"/>
      <c r="F95" s="171"/>
      <c r="G95" s="374"/>
    </row>
    <row r="96" spans="2:7" ht="60" x14ac:dyDescent="0.25">
      <c r="B96" s="289">
        <v>12</v>
      </c>
      <c r="C96" s="367" t="s">
        <v>93</v>
      </c>
      <c r="D96" s="171"/>
      <c r="E96" s="86"/>
      <c r="F96" s="171"/>
      <c r="G96" s="374"/>
    </row>
    <row r="97" spans="2:7" ht="18" customHeight="1" x14ac:dyDescent="0.25">
      <c r="B97" s="369"/>
      <c r="C97" s="370" t="s">
        <v>94</v>
      </c>
      <c r="D97" s="187">
        <v>1</v>
      </c>
      <c r="E97" s="285"/>
      <c r="F97" s="187"/>
      <c r="G97" s="399">
        <f>E97*D97</f>
        <v>0</v>
      </c>
    </row>
    <row r="98" spans="2:7" ht="18" customHeight="1" x14ac:dyDescent="0.25">
      <c r="B98" s="56"/>
      <c r="C98" s="174"/>
      <c r="E98" s="86"/>
      <c r="F98" s="171"/>
      <c r="G98" s="374"/>
    </row>
    <row r="99" spans="2:7" ht="18" customHeight="1" x14ac:dyDescent="0.25">
      <c r="B99" s="414"/>
      <c r="C99" s="189" t="s">
        <v>95</v>
      </c>
      <c r="D99" s="165"/>
      <c r="E99" s="165"/>
      <c r="F99" s="165"/>
      <c r="G99" s="373">
        <f>G64+G67+G70+G73+G76+G79+G82+G85+G88+G91+G94+G97</f>
        <v>0</v>
      </c>
    </row>
    <row r="100" spans="2:7" ht="18" customHeight="1" x14ac:dyDescent="0.25">
      <c r="B100" s="247"/>
      <c r="C100" s="209"/>
      <c r="F100" s="56"/>
      <c r="G100" s="56"/>
    </row>
    <row r="101" spans="2:7" ht="18" customHeight="1" x14ac:dyDescent="0.25">
      <c r="B101" s="247"/>
      <c r="C101" s="209"/>
      <c r="F101" s="56"/>
      <c r="G101" s="56"/>
    </row>
    <row r="102" spans="2:7" ht="18" customHeight="1" x14ac:dyDescent="0.25">
      <c r="B102" s="417" t="s">
        <v>96</v>
      </c>
      <c r="C102" s="237" t="s">
        <v>97</v>
      </c>
      <c r="D102" s="238"/>
      <c r="E102" s="171"/>
      <c r="F102" s="171"/>
      <c r="G102" s="374"/>
    </row>
    <row r="103" spans="2:7" ht="18" customHeight="1" x14ac:dyDescent="0.25">
      <c r="B103" s="417"/>
      <c r="C103" s="237"/>
      <c r="D103" s="238"/>
      <c r="E103" s="171"/>
      <c r="F103" s="171"/>
      <c r="G103" s="374"/>
    </row>
    <row r="104" spans="2:7" ht="18" customHeight="1" x14ac:dyDescent="0.25">
      <c r="B104" s="57" t="s">
        <v>4</v>
      </c>
      <c r="C104" s="58" t="s">
        <v>72</v>
      </c>
      <c r="D104" s="60" t="s">
        <v>73</v>
      </c>
      <c r="E104" s="59" t="s">
        <v>74</v>
      </c>
      <c r="F104" s="57"/>
      <c r="G104" s="60" t="s">
        <v>75</v>
      </c>
    </row>
    <row r="105" spans="2:7" ht="18" customHeight="1" x14ac:dyDescent="0.25">
      <c r="B105" s="247"/>
      <c r="C105" s="312"/>
      <c r="D105" s="171"/>
      <c r="E105" s="171"/>
      <c r="F105" s="171"/>
      <c r="G105" s="374"/>
    </row>
    <row r="106" spans="2:7" s="94" customFormat="1" ht="64.5" customHeight="1" x14ac:dyDescent="0.25">
      <c r="B106" s="247"/>
      <c r="C106" s="507" t="s">
        <v>98</v>
      </c>
      <c r="D106" s="507"/>
      <c r="E106" s="171"/>
      <c r="F106" s="171"/>
      <c r="G106" s="374"/>
    </row>
    <row r="107" spans="2:7" ht="18" customHeight="1" x14ac:dyDescent="0.25">
      <c r="B107" s="247"/>
      <c r="C107" s="246"/>
      <c r="F107" s="56"/>
      <c r="G107" s="56"/>
    </row>
    <row r="108" spans="2:7" ht="63" customHeight="1" x14ac:dyDescent="0.25">
      <c r="B108" s="287">
        <v>1</v>
      </c>
      <c r="C108" s="99" t="s">
        <v>313</v>
      </c>
      <c r="F108" s="171"/>
      <c r="G108" s="374"/>
    </row>
    <row r="109" spans="2:7" ht="18" customHeight="1" x14ac:dyDescent="0.25">
      <c r="B109" s="173"/>
      <c r="C109" s="174" t="s">
        <v>103</v>
      </c>
      <c r="D109" s="207">
        <v>10</v>
      </c>
      <c r="F109" s="171"/>
      <c r="G109" s="374">
        <f>E109*D109</f>
        <v>0</v>
      </c>
    </row>
    <row r="110" spans="2:7" ht="18" customHeight="1" x14ac:dyDescent="0.25">
      <c r="B110" s="173"/>
      <c r="C110" s="174"/>
      <c r="F110" s="171"/>
      <c r="G110" s="374"/>
    </row>
    <row r="111" spans="2:7" ht="60" x14ac:dyDescent="0.25">
      <c r="B111" s="287">
        <v>2</v>
      </c>
      <c r="C111" s="290" t="s">
        <v>314</v>
      </c>
      <c r="F111" s="171"/>
      <c r="G111" s="374"/>
    </row>
    <row r="112" spans="2:7" ht="18" customHeight="1" x14ac:dyDescent="0.25">
      <c r="B112" s="173"/>
      <c r="C112" s="174" t="s">
        <v>103</v>
      </c>
      <c r="D112" s="207">
        <v>707</v>
      </c>
      <c r="F112" s="171"/>
      <c r="G112" s="374">
        <f>E112*D112</f>
        <v>0</v>
      </c>
    </row>
    <row r="113" spans="2:7" s="56" customFormat="1" ht="18" customHeight="1" x14ac:dyDescent="0.2">
      <c r="B113" s="173"/>
      <c r="C113" s="209"/>
      <c r="D113" s="207"/>
      <c r="E113" s="207"/>
    </row>
    <row r="114" spans="2:7" s="56" customFormat="1" ht="75" x14ac:dyDescent="0.2">
      <c r="B114" s="289">
        <v>3</v>
      </c>
      <c r="C114" s="290" t="s">
        <v>315</v>
      </c>
      <c r="D114" s="207"/>
      <c r="E114" s="207"/>
      <c r="F114" s="171"/>
      <c r="G114" s="374"/>
    </row>
    <row r="115" spans="2:7" ht="18" customHeight="1" x14ac:dyDescent="0.25">
      <c r="B115" s="173"/>
      <c r="C115" s="174" t="s">
        <v>109</v>
      </c>
      <c r="F115" s="171"/>
      <c r="G115" s="374"/>
    </row>
    <row r="116" spans="2:7" ht="18" customHeight="1" x14ac:dyDescent="0.25">
      <c r="B116" s="173"/>
      <c r="C116" s="174" t="s">
        <v>107</v>
      </c>
      <c r="D116" s="207">
        <v>1414</v>
      </c>
      <c r="F116" s="171"/>
      <c r="G116" s="374">
        <f>E116*D116</f>
        <v>0</v>
      </c>
    </row>
    <row r="117" spans="2:7" ht="18" customHeight="1" x14ac:dyDescent="0.25">
      <c r="B117" s="173"/>
      <c r="C117" s="275"/>
      <c r="F117" s="56"/>
      <c r="G117" s="56"/>
    </row>
    <row r="118" spans="2:7" x14ac:dyDescent="0.25">
      <c r="B118" s="289">
        <v>4</v>
      </c>
      <c r="C118" s="290" t="s">
        <v>111</v>
      </c>
      <c r="F118" s="207"/>
      <c r="G118" s="375"/>
    </row>
    <row r="119" spans="2:7" ht="18" customHeight="1" x14ac:dyDescent="0.25">
      <c r="B119" s="173"/>
      <c r="C119" s="174" t="s">
        <v>101</v>
      </c>
      <c r="D119" s="207">
        <v>15</v>
      </c>
      <c r="F119" s="207"/>
      <c r="G119" s="375">
        <f>E119*D119</f>
        <v>0</v>
      </c>
    </row>
    <row r="120" spans="2:7" ht="18" customHeight="1" x14ac:dyDescent="0.25">
      <c r="B120" s="173"/>
      <c r="C120" s="209"/>
      <c r="F120" s="56"/>
      <c r="G120" s="56"/>
    </row>
    <row r="121" spans="2:7" ht="51.75" customHeight="1" x14ac:dyDescent="0.25">
      <c r="B121" s="289">
        <v>5</v>
      </c>
      <c r="C121" s="290" t="s">
        <v>112</v>
      </c>
      <c r="F121" s="207"/>
      <c r="G121" s="375"/>
    </row>
    <row r="122" spans="2:7" ht="18" customHeight="1" x14ac:dyDescent="0.25">
      <c r="B122" s="173"/>
      <c r="C122" s="174" t="s">
        <v>101</v>
      </c>
      <c r="D122" s="207">
        <v>2</v>
      </c>
      <c r="F122" s="207"/>
      <c r="G122" s="375">
        <f>E122*D122</f>
        <v>0</v>
      </c>
    </row>
    <row r="123" spans="2:7" ht="18" customHeight="1" x14ac:dyDescent="0.25">
      <c r="B123" s="173"/>
      <c r="C123" s="275"/>
      <c r="F123" s="56"/>
      <c r="G123" s="56"/>
    </row>
    <row r="124" spans="2:7" ht="63.75" customHeight="1" x14ac:dyDescent="0.25">
      <c r="B124" s="289">
        <v>6</v>
      </c>
      <c r="C124" s="290" t="s">
        <v>316</v>
      </c>
      <c r="F124" s="207"/>
      <c r="G124" s="375"/>
    </row>
    <row r="125" spans="2:7" s="56" customFormat="1" ht="18" customHeight="1" x14ac:dyDescent="0.2">
      <c r="B125" s="173"/>
      <c r="C125" s="174" t="s">
        <v>114</v>
      </c>
      <c r="D125" s="207"/>
      <c r="E125" s="207"/>
      <c r="F125" s="207"/>
      <c r="G125" s="375"/>
    </row>
    <row r="126" spans="2:7" s="56" customFormat="1" ht="18" customHeight="1" x14ac:dyDescent="0.2">
      <c r="B126" s="173"/>
      <c r="C126" s="174" t="s">
        <v>101</v>
      </c>
      <c r="D126" s="207">
        <v>29</v>
      </c>
      <c r="E126" s="207"/>
      <c r="F126" s="207"/>
      <c r="G126" s="375">
        <f>E126*D126</f>
        <v>0</v>
      </c>
    </row>
    <row r="127" spans="2:7" s="56" customFormat="1" ht="18" customHeight="1" x14ac:dyDescent="0.2">
      <c r="B127" s="173"/>
      <c r="C127" s="209"/>
      <c r="D127" s="207"/>
      <c r="E127" s="207"/>
    </row>
    <row r="128" spans="2:7" s="56" customFormat="1" ht="35.25" customHeight="1" x14ac:dyDescent="0.2">
      <c r="B128" s="289">
        <v>7</v>
      </c>
      <c r="C128" s="290" t="s">
        <v>115</v>
      </c>
      <c r="D128" s="207"/>
      <c r="E128" s="207"/>
      <c r="F128" s="171"/>
      <c r="G128" s="374"/>
    </row>
    <row r="129" spans="2:7" s="56" customFormat="1" ht="18" customHeight="1" x14ac:dyDescent="0.2">
      <c r="B129" s="173"/>
      <c r="C129" s="174" t="s">
        <v>88</v>
      </c>
      <c r="D129" s="207">
        <v>836</v>
      </c>
      <c r="E129" s="207"/>
      <c r="F129" s="171"/>
      <c r="G129" s="374">
        <f>E129*D129</f>
        <v>0</v>
      </c>
    </row>
    <row r="130" spans="2:7" s="56" customFormat="1" ht="18" customHeight="1" x14ac:dyDescent="0.2">
      <c r="B130" s="173"/>
      <c r="C130" s="209"/>
      <c r="D130" s="207"/>
      <c r="E130" s="207"/>
    </row>
    <row r="131" spans="2:7" s="56" customFormat="1" ht="79.5" customHeight="1" x14ac:dyDescent="0.2">
      <c r="B131" s="289">
        <v>8</v>
      </c>
      <c r="C131" s="290" t="s">
        <v>116</v>
      </c>
      <c r="D131" s="207"/>
      <c r="E131" s="207"/>
      <c r="F131" s="207"/>
      <c r="G131" s="374"/>
    </row>
    <row r="132" spans="2:7" s="56" customFormat="1" ht="18" customHeight="1" x14ac:dyDescent="0.2">
      <c r="B132" s="173"/>
      <c r="C132" s="174" t="s">
        <v>101</v>
      </c>
      <c r="D132" s="207">
        <v>87</v>
      </c>
      <c r="E132" s="207"/>
      <c r="F132" s="171"/>
      <c r="G132" s="374">
        <f>E132*D132</f>
        <v>0</v>
      </c>
    </row>
    <row r="133" spans="2:7" s="56" customFormat="1" ht="18" customHeight="1" x14ac:dyDescent="0.2">
      <c r="B133" s="173"/>
      <c r="C133" s="209"/>
      <c r="D133" s="207"/>
      <c r="E133" s="207"/>
    </row>
    <row r="134" spans="2:7" ht="47.25" customHeight="1" x14ac:dyDescent="0.25">
      <c r="B134" s="289">
        <v>9</v>
      </c>
      <c r="C134" s="290" t="s">
        <v>117</v>
      </c>
      <c r="F134" s="207"/>
      <c r="G134" s="374"/>
    </row>
    <row r="135" spans="2:7" ht="18" customHeight="1" x14ac:dyDescent="0.25">
      <c r="B135" s="173"/>
      <c r="C135" s="174" t="s">
        <v>101</v>
      </c>
      <c r="D135" s="207">
        <v>81</v>
      </c>
      <c r="F135" s="171"/>
      <c r="G135" s="374">
        <f>E135*D135</f>
        <v>0</v>
      </c>
    </row>
    <row r="136" spans="2:7" ht="18" customHeight="1" x14ac:dyDescent="0.25">
      <c r="B136" s="173"/>
      <c r="C136" s="209"/>
      <c r="F136" s="56"/>
      <c r="G136" s="56"/>
    </row>
    <row r="137" spans="2:7" ht="33" customHeight="1" x14ac:dyDescent="0.25">
      <c r="B137" s="289">
        <v>10</v>
      </c>
      <c r="C137" s="290" t="s">
        <v>118</v>
      </c>
      <c r="F137" s="171"/>
      <c r="G137" s="374"/>
    </row>
    <row r="138" spans="2:7" ht="18" customHeight="1" x14ac:dyDescent="0.25">
      <c r="B138" s="173"/>
      <c r="C138" s="174" t="s">
        <v>101</v>
      </c>
      <c r="D138" s="207">
        <v>260</v>
      </c>
      <c r="F138" s="171"/>
      <c r="G138" s="374">
        <f>E138*D138</f>
        <v>0</v>
      </c>
    </row>
    <row r="139" spans="2:7" ht="18" customHeight="1" x14ac:dyDescent="0.25">
      <c r="B139" s="173"/>
      <c r="C139" s="209"/>
      <c r="F139" s="56"/>
      <c r="G139" s="56"/>
    </row>
    <row r="140" spans="2:7" ht="78.75" customHeight="1" x14ac:dyDescent="0.25">
      <c r="B140" s="289">
        <v>11</v>
      </c>
      <c r="C140" s="290" t="s">
        <v>317</v>
      </c>
      <c r="F140" s="171"/>
      <c r="G140" s="374"/>
    </row>
    <row r="141" spans="2:7" ht="18" customHeight="1" x14ac:dyDescent="0.25">
      <c r="B141" s="311"/>
      <c r="C141" s="312" t="s">
        <v>101</v>
      </c>
      <c r="D141" s="171">
        <v>955</v>
      </c>
      <c r="E141" s="171"/>
      <c r="F141" s="171"/>
      <c r="G141" s="374">
        <f>E141*D141</f>
        <v>0</v>
      </c>
    </row>
    <row r="142" spans="2:7" ht="18" customHeight="1" x14ac:dyDescent="0.25">
      <c r="B142" s="311"/>
      <c r="C142" s="275"/>
      <c r="F142" s="56"/>
      <c r="G142" s="56"/>
    </row>
    <row r="143" spans="2:7" ht="51" customHeight="1" x14ac:dyDescent="0.25">
      <c r="B143" s="289">
        <v>12</v>
      </c>
      <c r="C143" s="310" t="s">
        <v>400</v>
      </c>
      <c r="F143" s="56"/>
      <c r="G143" s="56"/>
    </row>
    <row r="144" spans="2:7" x14ac:dyDescent="0.25">
      <c r="B144" s="56"/>
      <c r="C144" s="310" t="s">
        <v>122</v>
      </c>
      <c r="D144" s="171">
        <v>4</v>
      </c>
      <c r="E144" s="171"/>
      <c r="F144" s="171"/>
      <c r="G144" s="374">
        <f>E144*D144</f>
        <v>0</v>
      </c>
    </row>
    <row r="145" spans="2:7" x14ac:dyDescent="0.25">
      <c r="B145" s="56"/>
      <c r="C145" s="310"/>
      <c r="F145" s="56"/>
      <c r="G145" s="56"/>
    </row>
    <row r="146" spans="2:7" ht="63.75" customHeight="1" x14ac:dyDescent="0.25">
      <c r="B146" s="289">
        <v>13</v>
      </c>
      <c r="C146" s="99" t="s">
        <v>123</v>
      </c>
      <c r="F146" s="171"/>
      <c r="G146" s="374"/>
    </row>
    <row r="147" spans="2:7" ht="18" customHeight="1" x14ac:dyDescent="0.25">
      <c r="B147" s="159"/>
      <c r="C147" s="160" t="s">
        <v>101</v>
      </c>
      <c r="D147" s="187">
        <v>44</v>
      </c>
      <c r="E147" s="187"/>
      <c r="F147" s="187"/>
      <c r="G147" s="399">
        <f>E147*D147</f>
        <v>0</v>
      </c>
    </row>
    <row r="148" spans="2:7" ht="18" customHeight="1" x14ac:dyDescent="0.25">
      <c r="B148" s="173"/>
      <c r="C148" s="275"/>
      <c r="F148" s="56"/>
      <c r="G148" s="56"/>
    </row>
    <row r="149" spans="2:7" ht="18" customHeight="1" x14ac:dyDescent="0.25">
      <c r="B149" s="414"/>
      <c r="C149" s="189" t="s">
        <v>126</v>
      </c>
      <c r="D149" s="165"/>
      <c r="E149" s="165"/>
      <c r="F149" s="292"/>
      <c r="G149" s="373"/>
    </row>
    <row r="150" spans="2:7" ht="18" customHeight="1" x14ac:dyDescent="0.25">
      <c r="B150" s="56"/>
      <c r="C150" s="209"/>
      <c r="F150" s="56"/>
      <c r="G150" s="376">
        <f>G147+G144+G141+G138+G135+G132+G129+G126+G122+G119+G116+G112+G109</f>
        <v>0</v>
      </c>
    </row>
    <row r="151" spans="2:7" ht="18" customHeight="1" x14ac:dyDescent="0.25">
      <c r="B151" s="56"/>
      <c r="C151" s="209"/>
      <c r="F151" s="56"/>
      <c r="G151" s="56"/>
    </row>
    <row r="152" spans="2:7" ht="18" customHeight="1" x14ac:dyDescent="0.25">
      <c r="B152" s="417" t="s">
        <v>127</v>
      </c>
      <c r="C152" s="237" t="s">
        <v>128</v>
      </c>
      <c r="D152" s="238"/>
      <c r="E152" s="186"/>
      <c r="F152" s="186"/>
      <c r="G152" s="377"/>
    </row>
    <row r="153" spans="2:7" ht="18" customHeight="1" x14ac:dyDescent="0.25">
      <c r="B153" s="417"/>
      <c r="C153" s="237"/>
      <c r="D153" s="238"/>
      <c r="E153" s="186"/>
      <c r="F153" s="186"/>
      <c r="G153" s="377"/>
    </row>
    <row r="154" spans="2:7" ht="94.5" customHeight="1" x14ac:dyDescent="0.25">
      <c r="B154" s="289">
        <v>1</v>
      </c>
      <c r="C154" s="290" t="s">
        <v>129</v>
      </c>
      <c r="D154" s="238"/>
      <c r="E154" s="186"/>
      <c r="F154" s="186"/>
      <c r="G154" s="377"/>
    </row>
    <row r="155" spans="2:7" ht="18" customHeight="1" x14ac:dyDescent="0.25">
      <c r="B155" s="417"/>
      <c r="C155" s="174" t="s">
        <v>101</v>
      </c>
      <c r="D155" s="207">
        <v>707</v>
      </c>
      <c r="E155" s="508"/>
      <c r="F155" s="186"/>
      <c r="G155" s="378">
        <f>E155*D155</f>
        <v>0</v>
      </c>
    </row>
    <row r="156" spans="2:7" ht="18" customHeight="1" x14ac:dyDescent="0.25">
      <c r="B156" s="417"/>
      <c r="C156" s="237"/>
      <c r="D156" s="238"/>
      <c r="E156" s="186"/>
      <c r="F156" s="186"/>
      <c r="G156" s="377"/>
    </row>
    <row r="157" spans="2:7" ht="64.5" customHeight="1" x14ac:dyDescent="0.25">
      <c r="B157" s="289">
        <v>2</v>
      </c>
      <c r="C157" s="290" t="s">
        <v>318</v>
      </c>
      <c r="D157" s="238"/>
      <c r="E157" s="186"/>
      <c r="F157" s="186"/>
      <c r="G157" s="377"/>
    </row>
    <row r="158" spans="2:7" ht="18" customHeight="1" x14ac:dyDescent="0.25">
      <c r="B158" s="417"/>
      <c r="C158" s="174" t="s">
        <v>88</v>
      </c>
      <c r="D158" s="207">
        <v>1767</v>
      </c>
      <c r="E158" s="508"/>
      <c r="F158" s="186"/>
      <c r="G158" s="378">
        <f>E158*D158</f>
        <v>0</v>
      </c>
    </row>
    <row r="159" spans="2:7" ht="18" customHeight="1" x14ac:dyDescent="0.25">
      <c r="B159" s="417"/>
      <c r="C159" s="237"/>
      <c r="D159" s="238"/>
      <c r="E159" s="186"/>
      <c r="F159" s="186"/>
      <c r="G159" s="377"/>
    </row>
    <row r="160" spans="2:7" ht="66" customHeight="1" x14ac:dyDescent="0.25">
      <c r="B160" s="289">
        <v>3</v>
      </c>
      <c r="C160" s="290" t="s">
        <v>131</v>
      </c>
      <c r="F160" s="171"/>
      <c r="G160" s="374"/>
    </row>
    <row r="161" spans="2:7" ht="18" customHeight="1" x14ac:dyDescent="0.25">
      <c r="B161" s="173"/>
      <c r="C161" s="174" t="s">
        <v>101</v>
      </c>
      <c r="D161" s="207">
        <v>7</v>
      </c>
      <c r="F161" s="171"/>
      <c r="G161" s="374">
        <f>E161*D161</f>
        <v>0</v>
      </c>
    </row>
    <row r="162" spans="2:7" ht="18" customHeight="1" x14ac:dyDescent="0.25">
      <c r="B162" s="173"/>
      <c r="C162" s="275"/>
      <c r="F162" s="56"/>
      <c r="G162" s="56"/>
    </row>
    <row r="163" spans="2:7" ht="48.75" customHeight="1" x14ac:dyDescent="0.25">
      <c r="B163" s="289">
        <v>4</v>
      </c>
      <c r="C163" s="290" t="s">
        <v>319</v>
      </c>
      <c r="F163" s="171"/>
      <c r="G163" s="374"/>
    </row>
    <row r="164" spans="2:7" ht="18" customHeight="1" x14ac:dyDescent="0.25">
      <c r="B164" s="173"/>
      <c r="C164" s="174" t="s">
        <v>88</v>
      </c>
      <c r="D164" s="207">
        <v>24</v>
      </c>
      <c r="F164" s="171"/>
      <c r="G164" s="374">
        <f>E164*D164</f>
        <v>0</v>
      </c>
    </row>
    <row r="165" spans="2:7" ht="18" customHeight="1" x14ac:dyDescent="0.25">
      <c r="B165" s="173"/>
      <c r="C165" s="275"/>
      <c r="F165" s="56"/>
      <c r="G165" s="56"/>
    </row>
    <row r="166" spans="2:7" ht="65.25" customHeight="1" x14ac:dyDescent="0.25">
      <c r="B166" s="289">
        <v>5</v>
      </c>
      <c r="C166" s="290" t="s">
        <v>133</v>
      </c>
      <c r="F166" s="171"/>
      <c r="G166" s="374"/>
    </row>
    <row r="167" spans="2:7" ht="18" customHeight="1" x14ac:dyDescent="0.25">
      <c r="B167" s="114"/>
      <c r="C167" s="22" t="s">
        <v>88</v>
      </c>
      <c r="D167" s="207">
        <v>8</v>
      </c>
      <c r="F167" s="27"/>
      <c r="G167" s="241">
        <f>E167*D167</f>
        <v>0</v>
      </c>
    </row>
    <row r="168" spans="2:7" ht="18" customHeight="1" x14ac:dyDescent="0.25">
      <c r="B168" s="114"/>
      <c r="C168" s="92"/>
    </row>
    <row r="169" spans="2:7" ht="45" x14ac:dyDescent="0.25">
      <c r="B169" s="154">
        <v>6</v>
      </c>
      <c r="C169" s="155" t="s">
        <v>134</v>
      </c>
      <c r="F169" s="27"/>
      <c r="G169" s="241"/>
    </row>
    <row r="170" spans="2:7" ht="24" customHeight="1" x14ac:dyDescent="0.25">
      <c r="B170" s="114"/>
      <c r="C170" s="26" t="s">
        <v>88</v>
      </c>
      <c r="D170" s="171">
        <v>8</v>
      </c>
      <c r="E170" s="171"/>
      <c r="F170" s="27"/>
      <c r="G170" s="241">
        <f>E170*D170</f>
        <v>0</v>
      </c>
    </row>
    <row r="171" spans="2:7" ht="18" customHeight="1" x14ac:dyDescent="0.25">
      <c r="B171" s="114"/>
      <c r="C171" s="92"/>
    </row>
    <row r="172" spans="2:7" ht="33.75" customHeight="1" x14ac:dyDescent="0.25">
      <c r="B172" s="154">
        <v>7</v>
      </c>
      <c r="C172" s="155" t="s">
        <v>135</v>
      </c>
      <c r="F172" s="27"/>
      <c r="G172" s="241"/>
    </row>
    <row r="173" spans="2:7" ht="18" customHeight="1" x14ac:dyDescent="0.25">
      <c r="B173" s="180"/>
      <c r="C173" s="26" t="s">
        <v>88</v>
      </c>
      <c r="D173" s="171">
        <v>24</v>
      </c>
      <c r="E173" s="171"/>
      <c r="F173" s="27"/>
      <c r="G173" s="241">
        <f>E173*D173</f>
        <v>0</v>
      </c>
    </row>
    <row r="174" spans="2:7" ht="18" customHeight="1" x14ac:dyDescent="0.25">
      <c r="B174" s="180"/>
      <c r="C174" s="92"/>
    </row>
    <row r="175" spans="2:7" ht="64.5" customHeight="1" x14ac:dyDescent="0.25">
      <c r="B175" s="154">
        <v>8</v>
      </c>
      <c r="C175" s="155" t="s">
        <v>136</v>
      </c>
      <c r="D175" s="171"/>
      <c r="E175" s="171"/>
      <c r="F175" s="27"/>
      <c r="G175" s="241"/>
    </row>
    <row r="176" spans="2:7" ht="18" customHeight="1" x14ac:dyDescent="0.25">
      <c r="B176" s="159"/>
      <c r="C176" s="160" t="s">
        <v>88</v>
      </c>
      <c r="D176" s="187">
        <v>32</v>
      </c>
      <c r="E176" s="187"/>
      <c r="F176" s="162"/>
      <c r="G176" s="372">
        <f>E176*D176</f>
        <v>0</v>
      </c>
    </row>
    <row r="177" spans="2:7" ht="18" customHeight="1" x14ac:dyDescent="0.25">
      <c r="B177" s="180"/>
      <c r="C177" s="294"/>
    </row>
    <row r="178" spans="2:7" ht="18" customHeight="1" x14ac:dyDescent="0.25">
      <c r="B178" s="167"/>
      <c r="C178" s="189" t="s">
        <v>138</v>
      </c>
      <c r="D178" s="165"/>
      <c r="E178" s="165"/>
      <c r="F178" s="292"/>
      <c r="G178" s="373">
        <f>G176+G173+G170+G167+G164+G161+G158+G155</f>
        <v>0</v>
      </c>
    </row>
    <row r="179" spans="2:7" ht="18" customHeight="1" x14ac:dyDescent="0.25">
      <c r="B179" s="114"/>
      <c r="C179" s="115"/>
      <c r="D179" s="171"/>
      <c r="E179" s="171"/>
      <c r="F179" s="116"/>
      <c r="G179" s="361"/>
    </row>
    <row r="180" spans="2:7" ht="18" customHeight="1" x14ac:dyDescent="0.25"/>
    <row r="181" spans="2:7" ht="18" customHeight="1" x14ac:dyDescent="0.25"/>
    <row r="182" spans="2:7" ht="18" customHeight="1" x14ac:dyDescent="0.25">
      <c r="B182" s="215" t="s">
        <v>139</v>
      </c>
      <c r="C182" s="243" t="s">
        <v>140</v>
      </c>
      <c r="D182" s="266"/>
      <c r="E182" s="272"/>
      <c r="F182" s="27"/>
      <c r="G182" s="361"/>
    </row>
    <row r="183" spans="2:7" ht="18" customHeight="1" x14ac:dyDescent="0.25">
      <c r="C183" s="22"/>
      <c r="F183" s="27"/>
      <c r="G183" s="361"/>
    </row>
    <row r="184" spans="2:7" ht="49.5" customHeight="1" x14ac:dyDescent="0.25">
      <c r="B184" s="154">
        <v>1</v>
      </c>
      <c r="C184" s="155" t="s">
        <v>141</v>
      </c>
      <c r="F184" s="27"/>
      <c r="G184" s="361"/>
    </row>
    <row r="185" spans="2:7" x14ac:dyDescent="0.25">
      <c r="B185" s="114"/>
      <c r="C185" s="298" t="s">
        <v>142</v>
      </c>
      <c r="F185" s="27"/>
      <c r="G185" s="361"/>
    </row>
    <row r="186" spans="2:7" ht="18" customHeight="1" x14ac:dyDescent="0.25">
      <c r="B186" s="114"/>
      <c r="C186" s="22" t="s">
        <v>122</v>
      </c>
      <c r="D186" s="207">
        <v>4</v>
      </c>
      <c r="E186" s="86"/>
      <c r="F186" s="27"/>
      <c r="G186" s="241">
        <f>E186*D186</f>
        <v>0</v>
      </c>
    </row>
    <row r="187" spans="2:7" ht="18" customHeight="1" x14ac:dyDescent="0.25">
      <c r="B187" s="114"/>
      <c r="C187" s="22"/>
      <c r="E187" s="86"/>
      <c r="F187" s="27"/>
      <c r="G187" s="241"/>
    </row>
    <row r="188" spans="2:7" ht="50.25" customHeight="1" x14ac:dyDescent="0.25">
      <c r="B188" s="154">
        <v>2</v>
      </c>
      <c r="C188" s="155" t="s">
        <v>141</v>
      </c>
      <c r="E188" s="86"/>
      <c r="F188" s="27"/>
      <c r="G188" s="241"/>
    </row>
    <row r="189" spans="2:7" ht="18" customHeight="1" x14ac:dyDescent="0.25">
      <c r="B189" s="114"/>
      <c r="C189" s="298" t="s">
        <v>101</v>
      </c>
      <c r="D189" s="207">
        <v>1</v>
      </c>
      <c r="E189" s="86"/>
      <c r="F189" s="27"/>
      <c r="G189" s="241">
        <f>E189*D189</f>
        <v>0</v>
      </c>
    </row>
    <row r="190" spans="2:7" ht="18" customHeight="1" x14ac:dyDescent="0.25">
      <c r="B190" s="114"/>
      <c r="C190" s="22"/>
      <c r="E190" s="86"/>
      <c r="F190" s="27"/>
      <c r="G190" s="241"/>
    </row>
    <row r="191" spans="2:7" ht="64.5" customHeight="1" x14ac:dyDescent="0.25">
      <c r="B191" s="154">
        <v>3</v>
      </c>
      <c r="C191" s="155" t="s">
        <v>144</v>
      </c>
      <c r="F191" s="27"/>
      <c r="G191" s="241"/>
    </row>
    <row r="192" spans="2:7" s="94" customFormat="1" ht="18" customHeight="1" x14ac:dyDescent="0.25">
      <c r="B192" s="114"/>
      <c r="C192" s="22" t="s">
        <v>122</v>
      </c>
      <c r="D192" s="207">
        <v>7</v>
      </c>
      <c r="E192" s="207"/>
      <c r="F192" s="27"/>
      <c r="G192" s="241">
        <f>E192*D192</f>
        <v>0</v>
      </c>
    </row>
    <row r="193" spans="2:7" ht="18" customHeight="1" x14ac:dyDescent="0.25">
      <c r="B193" s="114"/>
      <c r="C193" s="92"/>
    </row>
    <row r="194" spans="2:7" s="94" customFormat="1" ht="52.5" customHeight="1" x14ac:dyDescent="0.25">
      <c r="B194" s="154">
        <v>4</v>
      </c>
      <c r="C194" s="155" t="s">
        <v>320</v>
      </c>
      <c r="D194" s="207"/>
      <c r="E194" s="207"/>
      <c r="F194" s="27"/>
      <c r="G194" s="241"/>
    </row>
    <row r="195" spans="2:7" ht="18" customHeight="1" x14ac:dyDescent="0.25">
      <c r="B195" s="114"/>
      <c r="C195" s="22" t="s">
        <v>122</v>
      </c>
      <c r="D195" s="207">
        <v>5</v>
      </c>
      <c r="F195" s="27"/>
      <c r="G195" s="241">
        <f>E195*D195</f>
        <v>0</v>
      </c>
    </row>
    <row r="196" spans="2:7" ht="18" customHeight="1" x14ac:dyDescent="0.25">
      <c r="B196" s="114"/>
      <c r="C196" s="92"/>
    </row>
    <row r="197" spans="2:7" ht="65.25" customHeight="1" x14ac:dyDescent="0.25">
      <c r="B197" s="154">
        <v>5</v>
      </c>
      <c r="C197" s="155" t="s">
        <v>288</v>
      </c>
      <c r="F197" s="27"/>
      <c r="G197" s="241"/>
    </row>
    <row r="198" spans="2:7" ht="18" customHeight="1" x14ac:dyDescent="0.25">
      <c r="B198" s="114"/>
      <c r="C198" s="26" t="s">
        <v>122</v>
      </c>
      <c r="D198" s="171">
        <v>2</v>
      </c>
      <c r="E198" s="171"/>
      <c r="F198" s="27"/>
      <c r="G198" s="241">
        <f>E198*D198</f>
        <v>0</v>
      </c>
    </row>
    <row r="199" spans="2:7" ht="18" customHeight="1" x14ac:dyDescent="0.25">
      <c r="B199" s="114"/>
      <c r="C199" s="92"/>
    </row>
    <row r="200" spans="2:7" s="94" customFormat="1" ht="51" customHeight="1" x14ac:dyDescent="0.25">
      <c r="B200" s="154">
        <v>6</v>
      </c>
      <c r="C200" s="310" t="s">
        <v>289</v>
      </c>
      <c r="D200" s="171"/>
      <c r="E200" s="171"/>
      <c r="F200" s="171"/>
      <c r="G200" s="374"/>
    </row>
    <row r="201" spans="2:7" ht="18" customHeight="1" x14ac:dyDescent="0.25">
      <c r="B201" s="311"/>
      <c r="C201" s="312" t="s">
        <v>77</v>
      </c>
      <c r="D201" s="171">
        <v>4</v>
      </c>
      <c r="E201" s="171"/>
      <c r="F201" s="171"/>
      <c r="G201" s="374">
        <f>E201*D201</f>
        <v>0</v>
      </c>
    </row>
    <row r="202" spans="2:7" ht="18" customHeight="1" x14ac:dyDescent="0.25">
      <c r="C202" s="26"/>
      <c r="D202" s="171"/>
      <c r="E202" s="171"/>
      <c r="F202" s="27"/>
      <c r="G202" s="241"/>
    </row>
    <row r="203" spans="2:7" ht="30" x14ac:dyDescent="0.25">
      <c r="B203" s="313">
        <v>7</v>
      </c>
      <c r="C203" s="500" t="s">
        <v>35</v>
      </c>
      <c r="D203" s="187"/>
      <c r="E203" s="187"/>
      <c r="F203" s="187"/>
      <c r="G203" s="372">
        <f>ROUND(0.1*SUM(G186:G201),2)</f>
        <v>0</v>
      </c>
    </row>
    <row r="204" spans="2:7" ht="18" customHeight="1" x14ac:dyDescent="0.25">
      <c r="B204" s="316"/>
      <c r="C204" s="92"/>
    </row>
    <row r="205" spans="2:7" ht="18" customHeight="1" x14ac:dyDescent="0.25">
      <c r="B205" s="236"/>
      <c r="C205" s="189" t="s">
        <v>152</v>
      </c>
      <c r="D205" s="182"/>
      <c r="E205" s="182"/>
      <c r="F205" s="182"/>
      <c r="G205" s="373">
        <f>G186+G189+G192+G195+G198+G201+G203</f>
        <v>0</v>
      </c>
    </row>
    <row r="206" spans="2:7" ht="18" customHeight="1" x14ac:dyDescent="0.25">
      <c r="B206" s="379"/>
      <c r="C206" s="92"/>
    </row>
    <row r="207" spans="2:7" ht="18" customHeight="1" x14ac:dyDescent="0.25">
      <c r="B207" s="173"/>
      <c r="C207" s="92"/>
    </row>
    <row r="208" spans="2:7" ht="18" customHeight="1" x14ac:dyDescent="0.25">
      <c r="B208" s="315"/>
      <c r="C208" s="92"/>
    </row>
    <row r="209" spans="2:7" ht="18" customHeight="1" x14ac:dyDescent="0.25">
      <c r="B209" s="315"/>
      <c r="C209" s="92"/>
    </row>
    <row r="210" spans="2:7" ht="20.25" x14ac:dyDescent="0.3">
      <c r="B210" s="236"/>
      <c r="C210" s="330" t="s">
        <v>296</v>
      </c>
    </row>
    <row r="211" spans="2:7" ht="18" customHeight="1" x14ac:dyDescent="0.25">
      <c r="B211" s="167"/>
      <c r="C211" s="92"/>
    </row>
    <row r="212" spans="2:7" s="56" customFormat="1" ht="360" x14ac:dyDescent="0.2">
      <c r="B212" s="154">
        <v>1</v>
      </c>
      <c r="C212" s="205" t="s">
        <v>208</v>
      </c>
      <c r="D212" s="171"/>
      <c r="E212" s="171"/>
      <c r="F212" s="171"/>
      <c r="G212" s="380"/>
    </row>
    <row r="213" spans="2:7" s="56" customFormat="1" ht="18" customHeight="1" x14ac:dyDescent="0.2">
      <c r="B213" s="173"/>
      <c r="C213" s="174" t="s">
        <v>321</v>
      </c>
      <c r="D213" s="207"/>
      <c r="E213" s="207"/>
      <c r="F213" s="208"/>
      <c r="G213" s="381"/>
    </row>
    <row r="214" spans="2:7" s="56" customFormat="1" ht="18" customHeight="1" x14ac:dyDescent="0.2">
      <c r="B214" s="173"/>
      <c r="C214" s="174" t="s">
        <v>82</v>
      </c>
      <c r="D214" s="207">
        <v>962</v>
      </c>
      <c r="E214" s="207"/>
      <c r="F214" s="207"/>
      <c r="G214" s="241">
        <f>E214*D214</f>
        <v>0</v>
      </c>
    </row>
    <row r="215" spans="2:7" s="56" customFormat="1" ht="18" customHeight="1" x14ac:dyDescent="0.2">
      <c r="B215" s="173"/>
      <c r="C215" s="174" t="s">
        <v>322</v>
      </c>
      <c r="D215" s="207"/>
      <c r="E215" s="207"/>
      <c r="F215" s="208"/>
      <c r="G215" s="241"/>
    </row>
    <row r="216" spans="2:7" s="56" customFormat="1" ht="18" customHeight="1" x14ac:dyDescent="0.2">
      <c r="B216" s="173"/>
      <c r="C216" s="174" t="s">
        <v>82</v>
      </c>
      <c r="D216" s="207">
        <v>232</v>
      </c>
      <c r="E216" s="207"/>
      <c r="F216" s="207"/>
      <c r="G216" s="241">
        <f>E216*D216</f>
        <v>0</v>
      </c>
    </row>
    <row r="217" spans="2:7" s="56" customFormat="1" ht="18" customHeight="1" x14ac:dyDescent="0.2">
      <c r="B217" s="173"/>
      <c r="C217" s="209"/>
      <c r="D217" s="207"/>
      <c r="E217" s="207"/>
      <c r="G217" s="241"/>
    </row>
    <row r="218" spans="2:7" s="56" customFormat="1" ht="315" x14ac:dyDescent="0.2">
      <c r="B218" s="154">
        <v>2</v>
      </c>
      <c r="C218" s="205" t="s">
        <v>212</v>
      </c>
      <c r="D218" s="207"/>
      <c r="E218" s="171"/>
      <c r="F218" s="208"/>
      <c r="G218" s="241"/>
    </row>
    <row r="219" spans="2:7" s="56" customFormat="1" ht="15" x14ac:dyDescent="0.2">
      <c r="B219" s="154"/>
      <c r="C219" s="115" t="s">
        <v>323</v>
      </c>
      <c r="D219" s="207"/>
      <c r="E219" s="171"/>
      <c r="F219" s="208"/>
      <c r="G219" s="241"/>
    </row>
    <row r="220" spans="2:7" ht="18" customHeight="1" x14ac:dyDescent="0.25">
      <c r="B220" s="114"/>
      <c r="C220" s="22" t="s">
        <v>77</v>
      </c>
      <c r="D220" s="207">
        <v>2</v>
      </c>
      <c r="G220" s="241">
        <f>E220*D220</f>
        <v>0</v>
      </c>
    </row>
    <row r="221" spans="2:7" ht="18" customHeight="1" x14ac:dyDescent="0.25">
      <c r="B221" s="114"/>
      <c r="C221" s="115" t="s">
        <v>324</v>
      </c>
      <c r="D221" s="171"/>
      <c r="E221" s="171"/>
      <c r="F221" s="208"/>
      <c r="G221" s="241"/>
    </row>
    <row r="222" spans="2:7" ht="18" customHeight="1" x14ac:dyDescent="0.25">
      <c r="B222" s="114"/>
      <c r="C222" s="22" t="s">
        <v>77</v>
      </c>
      <c r="D222" s="171">
        <v>1</v>
      </c>
      <c r="E222" s="171"/>
      <c r="F222" s="208"/>
      <c r="G222" s="241">
        <f>E222*D222</f>
        <v>0</v>
      </c>
    </row>
    <row r="223" spans="2:7" ht="18" customHeight="1" x14ac:dyDescent="0.25">
      <c r="B223" s="114"/>
      <c r="C223" s="115" t="s">
        <v>325</v>
      </c>
      <c r="D223" s="171"/>
      <c r="E223" s="171"/>
      <c r="F223" s="208"/>
      <c r="G223" s="241"/>
    </row>
    <row r="224" spans="2:7" ht="18" customHeight="1" x14ac:dyDescent="0.25">
      <c r="B224" s="114"/>
      <c r="C224" s="22" t="s">
        <v>77</v>
      </c>
      <c r="D224" s="171">
        <v>3</v>
      </c>
      <c r="E224" s="171"/>
      <c r="F224" s="208"/>
      <c r="G224" s="241">
        <f>E224*D224</f>
        <v>0</v>
      </c>
    </row>
    <row r="225" spans="2:7" ht="18" customHeight="1" x14ac:dyDescent="0.25">
      <c r="B225" s="114"/>
      <c r="C225" s="115" t="s">
        <v>326</v>
      </c>
      <c r="D225" s="171"/>
      <c r="E225" s="171"/>
      <c r="F225" s="208"/>
      <c r="G225" s="241"/>
    </row>
    <row r="226" spans="2:7" ht="18" customHeight="1" x14ac:dyDescent="0.25">
      <c r="B226" s="114"/>
      <c r="C226" s="22" t="s">
        <v>77</v>
      </c>
      <c r="D226" s="171">
        <v>3</v>
      </c>
      <c r="E226" s="171"/>
      <c r="F226" s="208"/>
      <c r="G226" s="241">
        <f>E226*D226</f>
        <v>0</v>
      </c>
    </row>
    <row r="227" spans="2:7" ht="18" customHeight="1" x14ac:dyDescent="0.25">
      <c r="B227" s="114"/>
      <c r="C227" s="115" t="s">
        <v>327</v>
      </c>
      <c r="D227" s="171"/>
      <c r="E227" s="171"/>
      <c r="F227" s="208"/>
      <c r="G227" s="241"/>
    </row>
    <row r="228" spans="2:7" ht="18" customHeight="1" x14ac:dyDescent="0.25">
      <c r="B228" s="114"/>
      <c r="C228" s="22" t="s">
        <v>77</v>
      </c>
      <c r="D228" s="171">
        <v>3</v>
      </c>
      <c r="E228" s="171"/>
      <c r="F228" s="208"/>
      <c r="G228" s="241">
        <f>E228*D228</f>
        <v>0</v>
      </c>
    </row>
    <row r="229" spans="2:7" x14ac:dyDescent="0.25">
      <c r="B229" s="211"/>
      <c r="C229" s="115" t="s">
        <v>228</v>
      </c>
      <c r="D229" s="213"/>
      <c r="E229" s="213"/>
      <c r="F229" s="214"/>
      <c r="G229" s="241"/>
    </row>
    <row r="230" spans="2:7" x14ac:dyDescent="0.25">
      <c r="B230" s="211"/>
      <c r="C230" s="332" t="s">
        <v>77</v>
      </c>
      <c r="D230" s="171">
        <v>4</v>
      </c>
      <c r="E230" s="171"/>
      <c r="F230" s="208"/>
      <c r="G230" s="241">
        <f>E230*D230</f>
        <v>0</v>
      </c>
    </row>
    <row r="231" spans="2:7" x14ac:dyDescent="0.25">
      <c r="B231" s="211"/>
      <c r="C231" s="115" t="s">
        <v>328</v>
      </c>
      <c r="D231" s="171"/>
      <c r="E231" s="171"/>
      <c r="F231" s="208"/>
      <c r="G231" s="241"/>
    </row>
    <row r="232" spans="2:7" x14ac:dyDescent="0.25">
      <c r="B232" s="211"/>
      <c r="C232" s="22" t="s">
        <v>77</v>
      </c>
      <c r="D232" s="171">
        <v>1</v>
      </c>
      <c r="E232" s="171"/>
      <c r="F232" s="208"/>
      <c r="G232" s="241">
        <f>E232*D232</f>
        <v>0</v>
      </c>
    </row>
    <row r="233" spans="2:7" x14ac:dyDescent="0.25">
      <c r="B233" s="211"/>
      <c r="C233" s="115" t="s">
        <v>329</v>
      </c>
      <c r="D233" s="171"/>
      <c r="E233" s="171"/>
      <c r="F233" s="208"/>
      <c r="G233" s="241"/>
    </row>
    <row r="234" spans="2:7" x14ac:dyDescent="0.25">
      <c r="B234" s="211"/>
      <c r="C234" s="22" t="s">
        <v>77</v>
      </c>
      <c r="D234" s="171">
        <v>1</v>
      </c>
      <c r="E234" s="171"/>
      <c r="F234" s="208"/>
      <c r="G234" s="241">
        <f>E234*D234</f>
        <v>0</v>
      </c>
    </row>
    <row r="235" spans="2:7" ht="18" customHeight="1" x14ac:dyDescent="0.25">
      <c r="B235" s="114"/>
      <c r="C235" s="115" t="s">
        <v>330</v>
      </c>
      <c r="D235" s="171"/>
      <c r="E235" s="171"/>
      <c r="F235" s="208"/>
      <c r="G235" s="241"/>
    </row>
    <row r="236" spans="2:7" ht="18" customHeight="1" x14ac:dyDescent="0.25">
      <c r="B236" s="114"/>
      <c r="C236" s="22" t="s">
        <v>77</v>
      </c>
      <c r="D236" s="171">
        <v>9</v>
      </c>
      <c r="E236" s="171"/>
      <c r="F236" s="208"/>
      <c r="G236" s="241">
        <f>E236*D236</f>
        <v>0</v>
      </c>
    </row>
    <row r="237" spans="2:7" ht="18" customHeight="1" x14ac:dyDescent="0.25">
      <c r="B237" s="114"/>
      <c r="G237" s="241"/>
    </row>
    <row r="238" spans="2:7" x14ac:dyDescent="0.25">
      <c r="B238" s="211"/>
      <c r="F238" s="208"/>
      <c r="G238" s="241"/>
    </row>
    <row r="239" spans="2:7" ht="80.25" customHeight="1" x14ac:dyDescent="0.25">
      <c r="B239" s="154">
        <v>3</v>
      </c>
      <c r="C239" s="205" t="s">
        <v>234</v>
      </c>
      <c r="D239" s="171"/>
      <c r="E239" s="171"/>
      <c r="F239" s="208"/>
      <c r="G239" s="241"/>
    </row>
    <row r="240" spans="2:7" ht="18" customHeight="1" x14ac:dyDescent="0.25">
      <c r="B240" s="114"/>
      <c r="C240" s="147"/>
      <c r="D240" s="170"/>
      <c r="E240" s="171"/>
      <c r="F240" s="171"/>
      <c r="G240" s="241"/>
    </row>
    <row r="241" spans="2:7" ht="178.5" customHeight="1" x14ac:dyDescent="0.25">
      <c r="B241" s="114"/>
      <c r="C241" s="216" t="s">
        <v>331</v>
      </c>
      <c r="D241" s="171"/>
      <c r="E241" s="171"/>
      <c r="F241" s="208"/>
      <c r="G241" s="241"/>
    </row>
    <row r="242" spans="2:7" ht="18" customHeight="1" x14ac:dyDescent="0.25">
      <c r="B242" s="114"/>
      <c r="C242" s="22" t="s">
        <v>77</v>
      </c>
      <c r="D242" s="171">
        <v>1</v>
      </c>
      <c r="E242" s="171"/>
      <c r="F242" s="208"/>
      <c r="G242" s="241">
        <f>E242*D242</f>
        <v>0</v>
      </c>
    </row>
    <row r="243" spans="2:7" ht="18" customHeight="1" x14ac:dyDescent="0.25">
      <c r="B243" s="114"/>
      <c r="C243" s="147"/>
      <c r="D243" s="170"/>
      <c r="E243" s="171"/>
      <c r="F243" s="171"/>
      <c r="G243" s="241"/>
    </row>
    <row r="244" spans="2:7" ht="165" x14ac:dyDescent="0.25">
      <c r="B244" s="114"/>
      <c r="C244" s="216" t="s">
        <v>238</v>
      </c>
      <c r="D244" s="171"/>
      <c r="E244" s="171"/>
      <c r="F244" s="27"/>
      <c r="G244" s="241"/>
    </row>
    <row r="245" spans="2:7" ht="18" customHeight="1" x14ac:dyDescent="0.25">
      <c r="B245" s="114"/>
      <c r="C245" s="22" t="s">
        <v>77</v>
      </c>
      <c r="D245" s="171">
        <v>4</v>
      </c>
      <c r="E245" s="171"/>
      <c r="F245" s="27"/>
      <c r="G245" s="241">
        <f>E245*D245</f>
        <v>0</v>
      </c>
    </row>
    <row r="246" spans="2:7" ht="18" customHeight="1" x14ac:dyDescent="0.25">
      <c r="B246" s="114"/>
      <c r="C246" s="22"/>
      <c r="D246" s="171"/>
      <c r="E246" s="171"/>
      <c r="F246" s="27"/>
      <c r="G246" s="241"/>
    </row>
    <row r="247" spans="2:7" s="217" customFormat="1" ht="165" x14ac:dyDescent="0.25">
      <c r="B247" s="114"/>
      <c r="C247" s="216" t="s">
        <v>239</v>
      </c>
      <c r="D247" s="171"/>
      <c r="E247" s="171"/>
      <c r="F247" s="27"/>
      <c r="G247" s="241"/>
    </row>
    <row r="248" spans="2:7" ht="18" customHeight="1" x14ac:dyDescent="0.25">
      <c r="B248" s="114"/>
      <c r="C248" s="22" t="s">
        <v>77</v>
      </c>
      <c r="D248" s="171">
        <v>3</v>
      </c>
      <c r="E248" s="171"/>
      <c r="F248" s="27"/>
      <c r="G248" s="241">
        <f>E248*D248</f>
        <v>0</v>
      </c>
    </row>
    <row r="249" spans="2:7" ht="18" customHeight="1" x14ac:dyDescent="0.25">
      <c r="B249" s="114"/>
      <c r="C249" s="22"/>
      <c r="D249" s="171"/>
      <c r="E249" s="171"/>
      <c r="F249" s="27"/>
      <c r="G249" s="241"/>
    </row>
    <row r="250" spans="2:7" ht="81.75" customHeight="1" x14ac:dyDescent="0.25">
      <c r="B250" s="114"/>
      <c r="C250" s="216" t="s">
        <v>332</v>
      </c>
      <c r="D250" s="171"/>
      <c r="E250" s="171"/>
      <c r="F250" s="208"/>
      <c r="G250" s="241"/>
    </row>
    <row r="251" spans="2:7" ht="18" customHeight="1" x14ac:dyDescent="0.25">
      <c r="B251" s="114"/>
      <c r="C251" s="216" t="s">
        <v>77</v>
      </c>
      <c r="D251" s="171">
        <v>1</v>
      </c>
      <c r="E251" s="171"/>
      <c r="F251" s="208"/>
      <c r="G251" s="241">
        <f>E251*D251</f>
        <v>0</v>
      </c>
    </row>
    <row r="252" spans="2:7" ht="18" customHeight="1" x14ac:dyDescent="0.25">
      <c r="B252" s="114"/>
      <c r="C252" s="22"/>
      <c r="D252" s="171"/>
      <c r="E252" s="171"/>
      <c r="F252" s="27"/>
      <c r="G252" s="241"/>
    </row>
    <row r="253" spans="2:7" ht="66" customHeight="1" x14ac:dyDescent="0.25">
      <c r="B253" s="211"/>
      <c r="C253" s="220" t="s">
        <v>243</v>
      </c>
      <c r="D253" s="228"/>
      <c r="E253" s="228"/>
      <c r="F253" s="211"/>
      <c r="G253" s="241"/>
    </row>
    <row r="254" spans="2:7" x14ac:dyDescent="0.25">
      <c r="B254" s="211"/>
      <c r="C254" s="174" t="s">
        <v>77</v>
      </c>
      <c r="D254" s="171">
        <v>5</v>
      </c>
      <c r="E254" s="171"/>
      <c r="F254" s="208"/>
      <c r="G254" s="241">
        <f>E254*D254</f>
        <v>0</v>
      </c>
    </row>
    <row r="255" spans="2:7" x14ac:dyDescent="0.25">
      <c r="B255" s="211"/>
      <c r="C255" s="174"/>
      <c r="D255" s="228"/>
      <c r="E255" s="228"/>
      <c r="F255" s="211"/>
      <c r="G255" s="241"/>
    </row>
    <row r="256" spans="2:7" ht="80.25" customHeight="1" x14ac:dyDescent="0.25">
      <c r="B256" s="211"/>
      <c r="C256" s="216" t="s">
        <v>244</v>
      </c>
      <c r="D256" s="228"/>
      <c r="E256" s="228"/>
      <c r="F256" s="211"/>
      <c r="G256" s="241"/>
    </row>
    <row r="257" spans="2:7" x14ac:dyDescent="0.25">
      <c r="B257" s="211"/>
      <c r="C257" s="174" t="s">
        <v>77</v>
      </c>
      <c r="D257" s="171">
        <v>1</v>
      </c>
      <c r="E257" s="171"/>
      <c r="F257" s="208"/>
      <c r="G257" s="241">
        <f>E257*D257</f>
        <v>0</v>
      </c>
    </row>
    <row r="258" spans="2:7" x14ac:dyDescent="0.25">
      <c r="B258" s="211"/>
      <c r="C258" s="291"/>
      <c r="D258" s="228"/>
      <c r="E258" s="228"/>
      <c r="F258" s="211"/>
      <c r="G258" s="241"/>
    </row>
    <row r="259" spans="2:7" ht="45" x14ac:dyDescent="0.25">
      <c r="B259" s="382">
        <v>4</v>
      </c>
      <c r="C259" s="383" t="s">
        <v>333</v>
      </c>
      <c r="D259" s="171"/>
      <c r="E259" s="171"/>
      <c r="F259" s="208"/>
      <c r="G259" s="241"/>
    </row>
    <row r="260" spans="2:7" ht="18" customHeight="1" x14ac:dyDescent="0.25">
      <c r="B260" s="384"/>
      <c r="C260" s="385"/>
      <c r="D260" s="171"/>
      <c r="E260" s="171"/>
      <c r="F260" s="208"/>
      <c r="G260" s="241"/>
    </row>
    <row r="261" spans="2:7" ht="66.75" customHeight="1" x14ac:dyDescent="0.25">
      <c r="B261" s="384"/>
      <c r="C261" s="383" t="s">
        <v>334</v>
      </c>
      <c r="D261" s="171"/>
      <c r="E261" s="171"/>
      <c r="F261" s="208"/>
      <c r="G261" s="241"/>
    </row>
    <row r="262" spans="2:7" ht="18" customHeight="1" x14ac:dyDescent="0.25">
      <c r="B262" s="384"/>
      <c r="C262" s="385" t="s">
        <v>77</v>
      </c>
      <c r="D262" s="171">
        <v>1</v>
      </c>
      <c r="E262" s="171"/>
      <c r="F262" s="208"/>
      <c r="G262" s="241">
        <f>E262*D262</f>
        <v>0</v>
      </c>
    </row>
    <row r="263" spans="2:7" ht="18" customHeight="1" x14ac:dyDescent="0.25">
      <c r="B263" s="384"/>
      <c r="C263" s="385" t="s">
        <v>335</v>
      </c>
      <c r="D263" s="171"/>
      <c r="E263" s="171"/>
      <c r="F263" s="208"/>
      <c r="G263" s="241"/>
    </row>
    <row r="264" spans="2:7" ht="18" customHeight="1" x14ac:dyDescent="0.25">
      <c r="B264" s="384"/>
      <c r="C264" s="385" t="s">
        <v>77</v>
      </c>
      <c r="D264" s="171">
        <v>1</v>
      </c>
      <c r="E264" s="171"/>
      <c r="F264" s="208"/>
      <c r="G264" s="241">
        <f>E264*D264</f>
        <v>0</v>
      </c>
    </row>
    <row r="265" spans="2:7" ht="18" customHeight="1" x14ac:dyDescent="0.25">
      <c r="B265" s="384"/>
      <c r="C265" s="385" t="s">
        <v>336</v>
      </c>
      <c r="D265" s="171"/>
      <c r="E265" s="171"/>
      <c r="F265" s="208"/>
      <c r="G265" s="241"/>
    </row>
    <row r="266" spans="2:7" ht="18" customHeight="1" x14ac:dyDescent="0.25">
      <c r="B266" s="384"/>
      <c r="C266" s="385" t="s">
        <v>77</v>
      </c>
      <c r="D266" s="171">
        <v>1</v>
      </c>
      <c r="E266" s="171"/>
      <c r="F266" s="208"/>
      <c r="G266" s="241">
        <f>E266*D266</f>
        <v>0</v>
      </c>
    </row>
    <row r="267" spans="2:7" ht="18" customHeight="1" x14ac:dyDescent="0.25">
      <c r="B267" s="384"/>
      <c r="C267" s="385" t="s">
        <v>337</v>
      </c>
      <c r="D267" s="171"/>
      <c r="E267" s="171"/>
      <c r="F267" s="208"/>
      <c r="G267" s="241"/>
    </row>
    <row r="268" spans="2:7" ht="18" customHeight="1" x14ac:dyDescent="0.25">
      <c r="B268" s="384"/>
      <c r="C268" s="385" t="s">
        <v>82</v>
      </c>
      <c r="D268" s="171">
        <v>1</v>
      </c>
      <c r="E268" s="171"/>
      <c r="F268" s="208"/>
      <c r="G268" s="241">
        <f>E268*D268</f>
        <v>0</v>
      </c>
    </row>
    <row r="269" spans="2:7" ht="18" customHeight="1" x14ac:dyDescent="0.25">
      <c r="B269" s="384"/>
      <c r="C269" s="385" t="s">
        <v>338</v>
      </c>
      <c r="D269" s="171"/>
      <c r="E269" s="171"/>
      <c r="F269" s="208"/>
      <c r="G269" s="241"/>
    </row>
    <row r="270" spans="2:7" ht="18" customHeight="1" x14ac:dyDescent="0.25">
      <c r="B270" s="384"/>
      <c r="C270" s="385" t="s">
        <v>77</v>
      </c>
      <c r="D270" s="171">
        <v>1</v>
      </c>
      <c r="E270" s="171"/>
      <c r="F270" s="208"/>
      <c r="G270" s="241">
        <f>E270*D270</f>
        <v>0</v>
      </c>
    </row>
    <row r="271" spans="2:7" ht="18" customHeight="1" x14ac:dyDescent="0.25">
      <c r="B271" s="384"/>
      <c r="C271" s="385"/>
      <c r="D271" s="171"/>
      <c r="E271" s="171"/>
      <c r="F271" s="208"/>
      <c r="G271" s="241"/>
    </row>
    <row r="272" spans="2:7" ht="390" x14ac:dyDescent="0.25">
      <c r="B272" s="154">
        <v>5</v>
      </c>
      <c r="C272" s="226" t="s">
        <v>401</v>
      </c>
      <c r="D272" s="228"/>
      <c r="E272" s="227"/>
      <c r="F272" s="228"/>
      <c r="G272" s="229"/>
    </row>
    <row r="273" spans="2:7" ht="18" customHeight="1" x14ac:dyDescent="0.25">
      <c r="B273" s="154"/>
      <c r="C273" s="230" t="s">
        <v>94</v>
      </c>
      <c r="D273" s="207">
        <v>6</v>
      </c>
      <c r="E273" s="175"/>
      <c r="F273" s="207"/>
      <c r="G273" s="24">
        <f>ROUND(D273*E273,2)</f>
        <v>0</v>
      </c>
    </row>
    <row r="274" spans="2:7" ht="18" customHeight="1" x14ac:dyDescent="0.25">
      <c r="B274" s="114"/>
      <c r="C274" s="92"/>
      <c r="G274" s="241"/>
    </row>
    <row r="275" spans="2:7" ht="45" x14ac:dyDescent="0.25">
      <c r="B275" s="154">
        <v>6</v>
      </c>
      <c r="C275" s="155" t="s">
        <v>260</v>
      </c>
      <c r="F275" s="207"/>
      <c r="G275" s="241"/>
    </row>
    <row r="276" spans="2:7" ht="18" customHeight="1" x14ac:dyDescent="0.25">
      <c r="B276" s="114"/>
      <c r="C276" s="22" t="s">
        <v>82</v>
      </c>
      <c r="D276" s="207">
        <v>1194</v>
      </c>
      <c r="F276" s="207"/>
      <c r="G276" s="241">
        <f>E276*D276</f>
        <v>0</v>
      </c>
    </row>
    <row r="277" spans="2:7" ht="18" customHeight="1" x14ac:dyDescent="0.25">
      <c r="B277" s="56"/>
      <c r="C277" s="174"/>
      <c r="F277" s="56"/>
      <c r="G277" s="241"/>
    </row>
    <row r="278" spans="2:7" ht="19.5" customHeight="1" x14ac:dyDescent="0.25">
      <c r="B278" s="154">
        <v>7</v>
      </c>
      <c r="C278" s="155" t="s">
        <v>261</v>
      </c>
      <c r="F278" s="207"/>
      <c r="G278" s="241"/>
    </row>
    <row r="279" spans="2:7" ht="18" customHeight="1" x14ac:dyDescent="0.25">
      <c r="B279" s="114"/>
      <c r="C279" s="22" t="s">
        <v>82</v>
      </c>
      <c r="D279" s="207">
        <v>1194</v>
      </c>
      <c r="F279" s="207"/>
      <c r="G279" s="241">
        <f>E279*D279</f>
        <v>0</v>
      </c>
    </row>
    <row r="280" spans="2:7" ht="18" customHeight="1" x14ac:dyDescent="0.25">
      <c r="C280" s="22"/>
      <c r="F280" s="23"/>
      <c r="G280" s="241"/>
    </row>
    <row r="281" spans="2:7" ht="34.5" customHeight="1" x14ac:dyDescent="0.25">
      <c r="B281" s="154">
        <v>8</v>
      </c>
      <c r="C281" s="155" t="s">
        <v>262</v>
      </c>
      <c r="F281" s="207"/>
      <c r="G281" s="241"/>
    </row>
    <row r="282" spans="2:7" ht="18" customHeight="1" x14ac:dyDescent="0.25">
      <c r="B282" s="114"/>
      <c r="C282" s="22" t="s">
        <v>82</v>
      </c>
      <c r="D282" s="207">
        <v>1194</v>
      </c>
      <c r="F282" s="207"/>
      <c r="G282" s="241">
        <f>E282*D282</f>
        <v>0</v>
      </c>
    </row>
    <row r="283" spans="2:7" ht="18" customHeight="1" x14ac:dyDescent="0.25">
      <c r="B283" s="25"/>
      <c r="C283" s="26"/>
      <c r="D283" s="171"/>
      <c r="E283" s="171"/>
      <c r="F283" s="25"/>
      <c r="G283" s="241"/>
    </row>
    <row r="284" spans="2:7" s="56" customFormat="1" ht="34.5" customHeight="1" x14ac:dyDescent="0.2">
      <c r="B284" s="154">
        <v>9</v>
      </c>
      <c r="C284" s="155" t="s">
        <v>263</v>
      </c>
      <c r="D284" s="207"/>
      <c r="E284" s="207"/>
      <c r="F284" s="207"/>
      <c r="G284" s="241"/>
    </row>
    <row r="285" spans="2:7" ht="18" customHeight="1" x14ac:dyDescent="0.25">
      <c r="B285" s="114"/>
      <c r="C285" s="22" t="s">
        <v>77</v>
      </c>
      <c r="D285" s="207">
        <v>1</v>
      </c>
      <c r="F285" s="207"/>
      <c r="G285" s="241">
        <f>E285*D285</f>
        <v>0</v>
      </c>
    </row>
    <row r="286" spans="2:7" ht="18" customHeight="1" x14ac:dyDescent="0.25">
      <c r="B286" s="25"/>
      <c r="C286" s="26"/>
      <c r="D286" s="171"/>
      <c r="E286" s="171"/>
      <c r="F286" s="25"/>
      <c r="G286" s="241"/>
    </row>
    <row r="287" spans="2:7" ht="34.5" customHeight="1" x14ac:dyDescent="0.25">
      <c r="B287" s="154">
        <v>10</v>
      </c>
      <c r="C287" s="155" t="s">
        <v>264</v>
      </c>
      <c r="F287" s="207"/>
      <c r="G287" s="241"/>
    </row>
    <row r="288" spans="2:7" ht="18" customHeight="1" x14ac:dyDescent="0.25">
      <c r="B288" s="114"/>
      <c r="C288" s="22" t="s">
        <v>77</v>
      </c>
      <c r="D288" s="207">
        <v>4</v>
      </c>
      <c r="F288" s="207"/>
      <c r="G288" s="241">
        <f>E288*D288</f>
        <v>0</v>
      </c>
    </row>
    <row r="289" spans="2:15" s="56" customFormat="1" ht="18" customHeight="1" x14ac:dyDescent="0.2">
      <c r="B289" s="25"/>
      <c r="C289" s="26"/>
      <c r="D289" s="171"/>
      <c r="E289" s="171"/>
      <c r="F289" s="25"/>
      <c r="G289" s="241"/>
    </row>
    <row r="290" spans="2:15" ht="45" x14ac:dyDescent="0.25">
      <c r="B290" s="154">
        <v>11</v>
      </c>
      <c r="C290" s="155" t="s">
        <v>265</v>
      </c>
      <c r="F290" s="207"/>
      <c r="G290" s="241"/>
    </row>
    <row r="291" spans="2:15" ht="18" customHeight="1" x14ac:dyDescent="0.25">
      <c r="B291" s="114"/>
      <c r="C291" s="22" t="s">
        <v>77</v>
      </c>
      <c r="D291" s="207">
        <v>5</v>
      </c>
      <c r="F291" s="21"/>
      <c r="G291" s="241">
        <f>E291*D291</f>
        <v>0</v>
      </c>
    </row>
    <row r="292" spans="2:15" ht="18" customHeight="1" x14ac:dyDescent="0.25">
      <c r="B292" s="114"/>
      <c r="C292" s="92"/>
      <c r="G292" s="241"/>
    </row>
    <row r="293" spans="2:15" s="94" customFormat="1" ht="30" x14ac:dyDescent="0.25">
      <c r="B293" s="154">
        <v>12</v>
      </c>
      <c r="C293" s="500" t="s">
        <v>290</v>
      </c>
      <c r="D293" s="187"/>
      <c r="E293" s="187"/>
      <c r="F293" s="162"/>
      <c r="G293" s="372">
        <f>ROUND(0.1*SUM(G214:G291),2)</f>
        <v>0</v>
      </c>
    </row>
    <row r="294" spans="2:15" ht="18" customHeight="1" x14ac:dyDescent="0.25">
      <c r="B294" s="254"/>
      <c r="C294" s="232"/>
      <c r="D294" s="178"/>
      <c r="E294" s="233"/>
      <c r="F294" s="178"/>
      <c r="G294" s="386"/>
    </row>
    <row r="295" spans="2:15" s="94" customFormat="1" ht="18" customHeight="1" x14ac:dyDescent="0.25">
      <c r="B295" s="236"/>
      <c r="C295" s="344" t="s">
        <v>266</v>
      </c>
      <c r="D295" s="235"/>
      <c r="E295" s="235"/>
      <c r="F295" s="235"/>
      <c r="G295" s="387">
        <f>ROUND(G214+G216+G220+G222+G224+G226+G228+G230+G232+G234+G236+G242+G245+G248+G251+G254+G257+G262+G264+G266+G268+G270+G273+G276+G279+G282+G285+G288+G291+G293,2)</f>
        <v>0</v>
      </c>
    </row>
    <row r="296" spans="2:15" s="94" customFormat="1" ht="18" customHeight="1" x14ac:dyDescent="0.25">
      <c r="B296" s="236"/>
      <c r="C296" s="237"/>
      <c r="D296" s="238"/>
      <c r="E296" s="238"/>
      <c r="F296" s="238"/>
      <c r="G296" s="388"/>
    </row>
    <row r="297" spans="2:15" s="56" customFormat="1" ht="18" customHeight="1" x14ac:dyDescent="0.25">
      <c r="B297" s="236"/>
      <c r="C297" s="209"/>
      <c r="D297" s="207"/>
      <c r="E297" s="207"/>
      <c r="J297" s="19"/>
      <c r="K297" s="19"/>
      <c r="L297" s="19"/>
      <c r="M297" s="240"/>
      <c r="N297" s="241"/>
    </row>
    <row r="298" spans="2:15" s="56" customFormat="1" ht="20.25" x14ac:dyDescent="0.25">
      <c r="B298" s="245"/>
      <c r="C298" s="346" t="s">
        <v>308</v>
      </c>
      <c r="D298" s="207"/>
      <c r="E298" s="207"/>
      <c r="J298" s="19"/>
      <c r="K298" s="19"/>
      <c r="L298" s="19"/>
      <c r="M298" s="240"/>
      <c r="N298" s="241"/>
    </row>
    <row r="299" spans="2:15" s="56" customFormat="1" ht="18" customHeight="1" x14ac:dyDescent="0.25">
      <c r="B299" s="245"/>
      <c r="C299" s="246"/>
      <c r="D299" s="207"/>
      <c r="E299" s="207"/>
      <c r="I299" s="247"/>
      <c r="J299" s="25"/>
      <c r="K299" s="25"/>
      <c r="L299" s="25"/>
      <c r="M299" s="240"/>
      <c r="N299" s="241"/>
      <c r="O299" s="247"/>
    </row>
    <row r="300" spans="2:15" s="56" customFormat="1" ht="30" x14ac:dyDescent="0.2">
      <c r="B300" s="154">
        <v>1</v>
      </c>
      <c r="C300" s="155" t="s">
        <v>267</v>
      </c>
      <c r="D300" s="207"/>
      <c r="E300" s="207"/>
      <c r="F300" s="21"/>
      <c r="G300" s="361"/>
      <c r="I300" s="247"/>
      <c r="J300" s="25"/>
      <c r="K300" s="25"/>
      <c r="L300" s="25"/>
      <c r="M300" s="240"/>
      <c r="N300" s="241"/>
      <c r="O300" s="247"/>
    </row>
    <row r="301" spans="2:15" s="56" customFormat="1" ht="18" customHeight="1" x14ac:dyDescent="0.2">
      <c r="B301" s="114"/>
      <c r="C301" s="26" t="s">
        <v>82</v>
      </c>
      <c r="D301" s="171">
        <v>1194</v>
      </c>
      <c r="E301" s="171"/>
      <c r="F301" s="27"/>
      <c r="G301" s="241">
        <f>E301*D301</f>
        <v>0</v>
      </c>
      <c r="I301" s="247"/>
      <c r="J301" s="25"/>
      <c r="K301" s="25"/>
      <c r="L301" s="25"/>
      <c r="M301" s="240"/>
      <c r="N301" s="241"/>
      <c r="O301" s="247"/>
    </row>
    <row r="302" spans="2:15" ht="18" customHeight="1" x14ac:dyDescent="0.25">
      <c r="B302" s="114"/>
      <c r="C302" s="26"/>
      <c r="F302" s="21"/>
      <c r="G302" s="241"/>
      <c r="I302" s="25"/>
      <c r="J302" s="25"/>
      <c r="K302" s="25"/>
      <c r="L302" s="25"/>
      <c r="M302" s="25"/>
      <c r="N302" s="25"/>
      <c r="O302" s="25"/>
    </row>
    <row r="303" spans="2:15" ht="30" x14ac:dyDescent="0.25">
      <c r="B303" s="154">
        <v>2</v>
      </c>
      <c r="C303" s="222" t="s">
        <v>268</v>
      </c>
      <c r="D303" s="248"/>
      <c r="E303" s="248"/>
      <c r="F303" s="249"/>
      <c r="G303" s="241"/>
    </row>
    <row r="304" spans="2:15" ht="18" customHeight="1" x14ac:dyDescent="0.25">
      <c r="B304" s="114"/>
      <c r="C304" s="250" t="s">
        <v>94</v>
      </c>
      <c r="D304" s="171">
        <v>1</v>
      </c>
      <c r="E304" s="171"/>
      <c r="F304" s="27"/>
      <c r="G304" s="241">
        <f>E304*D304</f>
        <v>0</v>
      </c>
    </row>
    <row r="305" spans="2:7" ht="18" customHeight="1" x14ac:dyDescent="0.25">
      <c r="B305" s="114"/>
      <c r="C305" s="26"/>
      <c r="D305" s="171"/>
      <c r="E305" s="171"/>
      <c r="F305" s="27"/>
      <c r="G305" s="241"/>
    </row>
    <row r="306" spans="2:7" ht="45" x14ac:dyDescent="0.25">
      <c r="B306" s="154">
        <v>3</v>
      </c>
      <c r="C306" s="251" t="s">
        <v>269</v>
      </c>
      <c r="F306" s="171"/>
      <c r="G306" s="241"/>
    </row>
    <row r="307" spans="2:7" ht="18" customHeight="1" x14ac:dyDescent="0.25">
      <c r="B307" s="252"/>
      <c r="C307" s="250" t="s">
        <v>94</v>
      </c>
      <c r="D307" s="207">
        <v>1</v>
      </c>
      <c r="F307" s="171"/>
      <c r="G307" s="241">
        <f>E307*D307</f>
        <v>0</v>
      </c>
    </row>
    <row r="308" spans="2:7" ht="18" customHeight="1" x14ac:dyDescent="0.25">
      <c r="B308" s="252"/>
      <c r="C308" s="250"/>
      <c r="F308" s="171"/>
      <c r="G308" s="241"/>
    </row>
    <row r="309" spans="2:7" ht="45" x14ac:dyDescent="0.25">
      <c r="B309" s="154">
        <v>4</v>
      </c>
      <c r="C309" s="253" t="s">
        <v>270</v>
      </c>
      <c r="F309" s="171"/>
      <c r="G309" s="241"/>
    </row>
    <row r="310" spans="2:7" ht="18" customHeight="1" x14ac:dyDescent="0.25">
      <c r="B310" s="252"/>
      <c r="C310" s="250" t="s">
        <v>94</v>
      </c>
      <c r="D310" s="207">
        <v>1</v>
      </c>
      <c r="F310" s="171"/>
      <c r="G310" s="241">
        <f>E310*D310</f>
        <v>0</v>
      </c>
    </row>
    <row r="311" spans="2:7" ht="18" customHeight="1" x14ac:dyDescent="0.25">
      <c r="B311" s="252"/>
      <c r="C311" s="250"/>
      <c r="F311" s="171"/>
      <c r="G311" s="241"/>
    </row>
    <row r="312" spans="2:7" x14ac:dyDescent="0.25">
      <c r="B312" s="154">
        <v>5</v>
      </c>
      <c r="C312" s="220" t="s">
        <v>271</v>
      </c>
      <c r="D312" s="171"/>
      <c r="E312" s="171"/>
      <c r="F312" s="171"/>
      <c r="G312" s="241"/>
    </row>
    <row r="313" spans="2:7" ht="18" customHeight="1" x14ac:dyDescent="0.25">
      <c r="B313" s="254"/>
      <c r="C313" s="255" t="s">
        <v>90</v>
      </c>
      <c r="D313" s="171">
        <v>40</v>
      </c>
      <c r="E313" s="171"/>
      <c r="F313" s="171"/>
      <c r="G313" s="241">
        <f>E313*D313</f>
        <v>0</v>
      </c>
    </row>
    <row r="314" spans="2:7" ht="18" customHeight="1" x14ac:dyDescent="0.25">
      <c r="B314" s="254"/>
      <c r="C314" s="255"/>
      <c r="D314" s="171"/>
      <c r="E314" s="171"/>
      <c r="F314" s="171"/>
      <c r="G314" s="241"/>
    </row>
    <row r="315" spans="2:7" s="56" customFormat="1" ht="15" x14ac:dyDescent="0.2">
      <c r="B315" s="154">
        <v>6</v>
      </c>
      <c r="C315" s="220" t="s">
        <v>272</v>
      </c>
      <c r="D315" s="171"/>
      <c r="E315" s="171"/>
      <c r="F315" s="171"/>
      <c r="G315" s="241"/>
    </row>
    <row r="316" spans="2:7" s="56" customFormat="1" ht="18" customHeight="1" x14ac:dyDescent="0.2">
      <c r="B316" s="256"/>
      <c r="C316" s="257" t="s">
        <v>90</v>
      </c>
      <c r="D316" s="187">
        <v>15</v>
      </c>
      <c r="E316" s="187"/>
      <c r="F316" s="187"/>
      <c r="G316" s="372">
        <f>E316*D316</f>
        <v>0</v>
      </c>
    </row>
    <row r="317" spans="2:7" s="56" customFormat="1" ht="18" customHeight="1" x14ac:dyDescent="0.2">
      <c r="B317" s="254"/>
      <c r="C317" s="312"/>
      <c r="D317" s="171"/>
      <c r="E317" s="171"/>
      <c r="F317" s="171"/>
      <c r="G317" s="241"/>
    </row>
    <row r="318" spans="2:7" s="56" customFormat="1" ht="18" customHeight="1" x14ac:dyDescent="0.25">
      <c r="B318" s="236"/>
      <c r="C318" s="344" t="s">
        <v>273</v>
      </c>
      <c r="D318" s="235"/>
      <c r="E318" s="235"/>
      <c r="F318" s="235"/>
      <c r="G318" s="387">
        <f>G316+G313+G310+G307+G304+G301</f>
        <v>0</v>
      </c>
    </row>
    <row r="319" spans="2:7" s="56" customFormat="1" ht="18" customHeight="1" x14ac:dyDescent="0.2">
      <c r="B319" s="19"/>
      <c r="C319" s="258"/>
      <c r="D319" s="171"/>
      <c r="E319" s="259"/>
      <c r="F319" s="247"/>
      <c r="G319" s="389"/>
    </row>
    <row r="320" spans="2:7" s="56" customFormat="1" ht="18" customHeight="1" x14ac:dyDescent="0.2">
      <c r="B320" s="19"/>
      <c r="C320" s="246"/>
      <c r="D320" s="492"/>
      <c r="E320" s="259"/>
      <c r="F320" s="247"/>
      <c r="G320" s="390"/>
    </row>
    <row r="321" spans="2:12" s="56" customFormat="1" ht="18" customHeight="1" x14ac:dyDescent="0.2">
      <c r="B321" s="19"/>
      <c r="C321" s="246"/>
      <c r="D321" s="492"/>
      <c r="E321" s="259"/>
      <c r="F321" s="247"/>
      <c r="G321" s="390"/>
    </row>
    <row r="322" spans="2:12" s="56" customFormat="1" ht="18" customHeight="1" x14ac:dyDescent="0.2">
      <c r="B322" s="19"/>
      <c r="C322" s="246"/>
      <c r="D322" s="492"/>
      <c r="E322" s="259"/>
      <c r="F322" s="247"/>
      <c r="G322" s="390"/>
    </row>
    <row r="323" spans="2:12" s="260" customFormat="1" ht="18" customHeight="1" x14ac:dyDescent="0.25">
      <c r="B323" s="19"/>
      <c r="C323" s="261"/>
      <c r="D323" s="494"/>
      <c r="E323" s="262"/>
      <c r="F323" s="263"/>
      <c r="G323" s="391"/>
      <c r="H323" s="263"/>
      <c r="I323" s="263"/>
      <c r="J323" s="263"/>
      <c r="K323" s="263"/>
      <c r="L323" s="263"/>
    </row>
    <row r="324" spans="2:12" s="260" customFormat="1" ht="18" customHeight="1" x14ac:dyDescent="0.25">
      <c r="B324" s="19"/>
      <c r="C324" s="261"/>
      <c r="D324" s="494"/>
      <c r="E324" s="262"/>
      <c r="F324" s="263"/>
      <c r="G324" s="391"/>
      <c r="H324" s="263"/>
      <c r="I324" s="263"/>
      <c r="J324" s="263"/>
      <c r="K324" s="263"/>
      <c r="L324" s="263"/>
    </row>
    <row r="325" spans="2:12" s="215" customFormat="1" ht="18" customHeight="1" x14ac:dyDescent="0.25">
      <c r="B325" s="19"/>
      <c r="C325" s="265"/>
      <c r="D325" s="266"/>
      <c r="E325" s="266"/>
    </row>
    <row r="326" spans="2:12" s="94" customFormat="1" ht="18" customHeight="1" x14ac:dyDescent="0.25">
      <c r="B326" s="19"/>
      <c r="C326" s="267"/>
      <c r="D326" s="270"/>
      <c r="E326" s="270"/>
    </row>
    <row r="327" spans="2:12" ht="18" customHeight="1" x14ac:dyDescent="0.25">
      <c r="C327" s="157"/>
    </row>
    <row r="328" spans="2:12" ht="18" customHeight="1" x14ac:dyDescent="0.25">
      <c r="C328" s="157"/>
    </row>
    <row r="329" spans="2:12" ht="18" customHeight="1" x14ac:dyDescent="0.25">
      <c r="C329" s="157"/>
    </row>
    <row r="330" spans="2:12" ht="18" customHeight="1" x14ac:dyDescent="0.25">
      <c r="C330" s="157"/>
    </row>
    <row r="331" spans="2:12" ht="18" customHeight="1" x14ac:dyDescent="0.25">
      <c r="C331" s="156"/>
    </row>
    <row r="332" spans="2:12" ht="18" customHeight="1" x14ac:dyDescent="0.25">
      <c r="C332" s="157"/>
    </row>
    <row r="333" spans="2:12" ht="18" customHeight="1" x14ac:dyDescent="0.25">
      <c r="C333" s="157"/>
    </row>
    <row r="334" spans="2:12" ht="18" customHeight="1" x14ac:dyDescent="0.25">
      <c r="C334" s="157"/>
    </row>
    <row r="335" spans="2:12" ht="18" customHeight="1" x14ac:dyDescent="0.25">
      <c r="C335" s="157"/>
    </row>
    <row r="336" spans="2:12" ht="18" customHeight="1" x14ac:dyDescent="0.25">
      <c r="C336" s="157"/>
    </row>
    <row r="337" spans="2:7" ht="18" customHeight="1" x14ac:dyDescent="0.25">
      <c r="C337" s="157"/>
    </row>
    <row r="338" spans="2:7" ht="18" customHeight="1" x14ac:dyDescent="0.25">
      <c r="C338" s="157"/>
    </row>
    <row r="339" spans="2:7" ht="18" customHeight="1" x14ac:dyDescent="0.25">
      <c r="C339" s="157"/>
    </row>
    <row r="340" spans="2:7" ht="18" customHeight="1" x14ac:dyDescent="0.25">
      <c r="C340" s="157"/>
    </row>
    <row r="341" spans="2:7" ht="18" customHeight="1" x14ac:dyDescent="0.25">
      <c r="C341" s="157"/>
    </row>
    <row r="342" spans="2:7" ht="18" customHeight="1" x14ac:dyDescent="0.25">
      <c r="C342" s="157"/>
    </row>
    <row r="343" spans="2:7" s="268" customFormat="1" ht="18" customHeight="1" x14ac:dyDescent="0.25">
      <c r="B343" s="19"/>
      <c r="C343" s="269"/>
      <c r="D343" s="270"/>
      <c r="E343" s="270"/>
    </row>
    <row r="344" spans="2:7" s="260" customFormat="1" ht="18" customHeight="1" x14ac:dyDescent="0.25">
      <c r="B344" s="19"/>
      <c r="C344" s="271"/>
      <c r="D344" s="272"/>
      <c r="E344" s="272"/>
    </row>
    <row r="345" spans="2:7" ht="18" customHeight="1" x14ac:dyDescent="0.25"/>
    <row r="346" spans="2:7" ht="18" customHeight="1" x14ac:dyDescent="0.25"/>
    <row r="347" spans="2:7" ht="18" customHeight="1" x14ac:dyDescent="0.25"/>
    <row r="348" spans="2:7" ht="18" customHeight="1" x14ac:dyDescent="0.25">
      <c r="C348" s="92"/>
    </row>
    <row r="349" spans="2:7" ht="18" customHeight="1" x14ac:dyDescent="0.25">
      <c r="C349" s="157"/>
    </row>
    <row r="350" spans="2:7" s="260" customFormat="1" ht="18" customHeight="1" x14ac:dyDescent="0.25">
      <c r="B350" s="19"/>
      <c r="C350" s="273"/>
      <c r="D350" s="272"/>
      <c r="E350" s="274"/>
      <c r="G350" s="392"/>
    </row>
    <row r="351" spans="2:7" s="247" customFormat="1" ht="18" customHeight="1" x14ac:dyDescent="0.2">
      <c r="B351" s="19"/>
      <c r="C351" s="258"/>
      <c r="D351" s="171"/>
      <c r="E351" s="171"/>
    </row>
    <row r="352" spans="2:7" ht="18" customHeight="1" x14ac:dyDescent="0.25"/>
    <row r="353" ht="18" customHeight="1" x14ac:dyDescent="0.25"/>
    <row r="354" ht="18" customHeight="1" x14ac:dyDescent="0.25"/>
    <row r="355" ht="18" customHeight="1" x14ac:dyDescent="0.25"/>
    <row r="356" ht="18" customHeight="1" x14ac:dyDescent="0.25"/>
    <row r="357" ht="18" customHeight="1" x14ac:dyDescent="0.25"/>
    <row r="358" ht="18" customHeight="1" x14ac:dyDescent="0.25"/>
    <row r="359" ht="18" customHeight="1" x14ac:dyDescent="0.25"/>
    <row r="360" ht="18" customHeight="1" x14ac:dyDescent="0.25"/>
    <row r="361" ht="18" customHeight="1" x14ac:dyDescent="0.25"/>
    <row r="362" ht="18" customHeight="1" x14ac:dyDescent="0.25"/>
    <row r="363" ht="18" customHeight="1" x14ac:dyDescent="0.25"/>
    <row r="364" ht="18" customHeight="1" x14ac:dyDescent="0.25"/>
    <row r="365" ht="18" customHeight="1" x14ac:dyDescent="0.25"/>
    <row r="366" ht="18" customHeight="1" x14ac:dyDescent="0.25"/>
    <row r="367" ht="18" customHeight="1" x14ac:dyDescent="0.25"/>
    <row r="368" ht="18" customHeight="1" x14ac:dyDescent="0.25"/>
    <row r="369" spans="2:5" ht="18" customHeight="1" x14ac:dyDescent="0.25"/>
    <row r="370" spans="2:5" ht="18" customHeight="1" x14ac:dyDescent="0.25"/>
    <row r="371" spans="2:5" ht="18" customHeight="1" x14ac:dyDescent="0.25"/>
    <row r="372" spans="2:5" ht="18" customHeight="1" x14ac:dyDescent="0.25"/>
    <row r="373" spans="2:5" ht="18" customHeight="1" x14ac:dyDescent="0.25"/>
    <row r="374" spans="2:5" ht="18" customHeight="1" x14ac:dyDescent="0.25"/>
    <row r="375" spans="2:5" s="56" customFormat="1" ht="18" customHeight="1" x14ac:dyDescent="0.2">
      <c r="B375" s="19"/>
      <c r="C375" s="275"/>
      <c r="D375" s="207"/>
      <c r="E375" s="207"/>
    </row>
    <row r="376" spans="2:5" ht="18" customHeight="1" x14ac:dyDescent="0.25"/>
    <row r="377" spans="2:5" ht="18" customHeight="1" x14ac:dyDescent="0.25"/>
    <row r="378" spans="2:5" ht="18" customHeight="1" x14ac:dyDescent="0.25"/>
    <row r="379" spans="2:5" ht="18" customHeight="1" x14ac:dyDescent="0.25"/>
    <row r="380" spans="2:5" ht="18" customHeight="1" x14ac:dyDescent="0.25"/>
    <row r="381" spans="2:5" ht="18" customHeight="1" x14ac:dyDescent="0.25"/>
    <row r="382" spans="2:5" ht="18" customHeight="1" x14ac:dyDescent="0.25"/>
    <row r="383" spans="2:5" ht="18" customHeight="1" x14ac:dyDescent="0.25"/>
    <row r="384" spans="2:5" ht="18" customHeight="1" x14ac:dyDescent="0.25"/>
    <row r="385" spans="2:5" ht="18" customHeight="1" x14ac:dyDescent="0.25"/>
    <row r="386" spans="2:5" ht="18" customHeight="1" x14ac:dyDescent="0.25"/>
    <row r="387" spans="2:5" ht="18" customHeight="1" x14ac:dyDescent="0.25"/>
    <row r="388" spans="2:5" ht="18" customHeight="1" x14ac:dyDescent="0.25"/>
    <row r="389" spans="2:5" ht="18" customHeight="1" x14ac:dyDescent="0.25"/>
    <row r="390" spans="2:5" s="56" customFormat="1" ht="18" customHeight="1" x14ac:dyDescent="0.2">
      <c r="B390" s="19"/>
      <c r="C390" s="275"/>
      <c r="D390" s="207"/>
      <c r="E390" s="207"/>
    </row>
    <row r="391" spans="2:5" ht="18" customHeight="1" x14ac:dyDescent="0.25"/>
    <row r="392" spans="2:5" ht="18" customHeight="1" x14ac:dyDescent="0.25"/>
    <row r="393" spans="2:5" ht="18" customHeight="1" x14ac:dyDescent="0.25"/>
    <row r="394" spans="2:5" ht="18" customHeight="1" x14ac:dyDescent="0.25"/>
    <row r="395" spans="2:5" ht="18" customHeight="1" x14ac:dyDescent="0.25"/>
    <row r="396" spans="2:5" ht="18" customHeight="1" x14ac:dyDescent="0.25"/>
    <row r="397" spans="2:5" ht="18" customHeight="1" x14ac:dyDescent="0.25"/>
    <row r="398" spans="2:5" ht="18" customHeight="1" x14ac:dyDescent="0.25"/>
    <row r="399" spans="2:5" ht="18" customHeight="1" x14ac:dyDescent="0.25"/>
    <row r="400" spans="2:5" ht="18" customHeight="1" x14ac:dyDescent="0.25"/>
    <row r="401" spans="2:5" ht="18" customHeight="1" x14ac:dyDescent="0.25"/>
    <row r="402" spans="2:5" ht="18" customHeight="1" x14ac:dyDescent="0.25"/>
    <row r="403" spans="2:5" ht="18" customHeight="1" x14ac:dyDescent="0.25">
      <c r="C403" s="92"/>
    </row>
    <row r="404" spans="2:5" ht="18" customHeight="1" x14ac:dyDescent="0.25"/>
    <row r="405" spans="2:5" ht="18" customHeight="1" x14ac:dyDescent="0.25"/>
    <row r="406" spans="2:5" ht="18" customHeight="1" x14ac:dyDescent="0.25"/>
    <row r="407" spans="2:5" ht="18" customHeight="1" x14ac:dyDescent="0.25"/>
    <row r="408" spans="2:5" ht="18" customHeight="1" x14ac:dyDescent="0.25"/>
    <row r="409" spans="2:5" ht="18" customHeight="1" x14ac:dyDescent="0.25"/>
    <row r="410" spans="2:5" s="25" customFormat="1" ht="18" customHeight="1" x14ac:dyDescent="0.2">
      <c r="B410" s="19"/>
      <c r="C410" s="156"/>
      <c r="D410" s="171"/>
      <c r="E410" s="171"/>
    </row>
    <row r="411" spans="2:5" s="25" customFormat="1" ht="18" customHeight="1" x14ac:dyDescent="0.2">
      <c r="B411" s="19"/>
      <c r="C411" s="156"/>
      <c r="D411" s="171"/>
      <c r="E411" s="171"/>
    </row>
    <row r="412" spans="2:5" s="25" customFormat="1" ht="18" customHeight="1" x14ac:dyDescent="0.2">
      <c r="B412" s="19"/>
      <c r="C412" s="156"/>
      <c r="D412" s="171"/>
      <c r="E412" s="171"/>
    </row>
    <row r="413" spans="2:5" s="56" customFormat="1" ht="18" customHeight="1" x14ac:dyDescent="0.2">
      <c r="B413" s="19"/>
      <c r="C413" s="209"/>
      <c r="D413" s="207"/>
      <c r="E413" s="207"/>
    </row>
    <row r="414" spans="2:5" s="25" customFormat="1" ht="18" customHeight="1" x14ac:dyDescent="0.2">
      <c r="B414" s="19"/>
      <c r="C414" s="156"/>
      <c r="D414" s="171"/>
      <c r="E414" s="171"/>
    </row>
    <row r="415" spans="2:5" ht="18" customHeight="1" x14ac:dyDescent="0.25">
      <c r="C415" s="92"/>
    </row>
    <row r="416" spans="2:5" ht="18" customHeight="1" x14ac:dyDescent="0.25">
      <c r="C416" s="92"/>
    </row>
    <row r="417" spans="2:5" ht="18" customHeight="1" x14ac:dyDescent="0.25">
      <c r="C417" s="92"/>
    </row>
    <row r="418" spans="2:5" s="25" customFormat="1" ht="18" customHeight="1" x14ac:dyDescent="0.2">
      <c r="B418" s="19"/>
      <c r="C418" s="156"/>
      <c r="D418" s="171"/>
      <c r="E418" s="171"/>
    </row>
    <row r="419" spans="2:5" s="25" customFormat="1" ht="18" customHeight="1" x14ac:dyDescent="0.2">
      <c r="B419" s="19"/>
      <c r="C419" s="156"/>
      <c r="D419" s="171"/>
      <c r="E419" s="171"/>
    </row>
    <row r="420" spans="2:5" s="25" customFormat="1" ht="18" customHeight="1" x14ac:dyDescent="0.2">
      <c r="B420" s="19"/>
      <c r="C420" s="156"/>
      <c r="D420" s="171"/>
      <c r="E420" s="171"/>
    </row>
    <row r="421" spans="2:5" s="25" customFormat="1" ht="18" customHeight="1" x14ac:dyDescent="0.2">
      <c r="B421" s="19"/>
      <c r="C421" s="156"/>
      <c r="D421" s="171"/>
      <c r="E421" s="171"/>
    </row>
    <row r="422" spans="2:5" s="25" customFormat="1" ht="18" customHeight="1" x14ac:dyDescent="0.2">
      <c r="B422" s="19"/>
      <c r="C422" s="156"/>
      <c r="D422" s="171"/>
      <c r="E422" s="171"/>
    </row>
    <row r="423" spans="2:5" s="25" customFormat="1" ht="18" customHeight="1" x14ac:dyDescent="0.2">
      <c r="B423" s="19"/>
      <c r="C423" s="156"/>
      <c r="D423" s="171"/>
      <c r="E423" s="171"/>
    </row>
    <row r="424" spans="2:5" ht="18" customHeight="1" x14ac:dyDescent="0.25">
      <c r="C424" s="92"/>
    </row>
    <row r="425" spans="2:5" s="25" customFormat="1" ht="18" customHeight="1" x14ac:dyDescent="0.2">
      <c r="B425" s="19"/>
      <c r="C425" s="156"/>
      <c r="D425" s="171"/>
      <c r="E425" s="171"/>
    </row>
    <row r="426" spans="2:5" s="25" customFormat="1" ht="18" customHeight="1" x14ac:dyDescent="0.2">
      <c r="B426" s="19"/>
      <c r="C426" s="156"/>
      <c r="D426" s="171"/>
      <c r="E426" s="171"/>
    </row>
    <row r="427" spans="2:5" s="25" customFormat="1" ht="18" customHeight="1" x14ac:dyDescent="0.2">
      <c r="B427" s="19"/>
      <c r="C427" s="156"/>
      <c r="D427" s="171"/>
      <c r="E427" s="171"/>
    </row>
    <row r="428" spans="2:5" s="25" customFormat="1" ht="18" customHeight="1" x14ac:dyDescent="0.2">
      <c r="B428" s="19"/>
      <c r="C428" s="156"/>
      <c r="D428" s="171"/>
      <c r="E428" s="171"/>
    </row>
    <row r="429" spans="2:5" ht="18" customHeight="1" x14ac:dyDescent="0.25">
      <c r="C429" s="92"/>
    </row>
    <row r="430" spans="2:5" ht="18" customHeight="1" x14ac:dyDescent="0.25">
      <c r="C430" s="92"/>
    </row>
    <row r="431" spans="2:5" s="25" customFormat="1" ht="18" customHeight="1" x14ac:dyDescent="0.2">
      <c r="B431" s="19"/>
      <c r="C431" s="156"/>
      <c r="D431" s="171"/>
      <c r="E431" s="171"/>
    </row>
    <row r="432" spans="2:5" s="25" customFormat="1" ht="18" customHeight="1" x14ac:dyDescent="0.2">
      <c r="B432" s="19"/>
      <c r="C432" s="156"/>
      <c r="D432" s="171"/>
      <c r="E432" s="171"/>
    </row>
    <row r="433" spans="2:5" s="25" customFormat="1" ht="18" customHeight="1" x14ac:dyDescent="0.2">
      <c r="B433" s="19"/>
      <c r="C433" s="156"/>
      <c r="D433" s="171"/>
      <c r="E433" s="171"/>
    </row>
    <row r="434" spans="2:5" ht="18" customHeight="1" x14ac:dyDescent="0.25">
      <c r="C434" s="92"/>
    </row>
    <row r="435" spans="2:5" ht="18" customHeight="1" x14ac:dyDescent="0.25">
      <c r="C435" s="92"/>
    </row>
    <row r="436" spans="2:5" ht="18" customHeight="1" x14ac:dyDescent="0.25">
      <c r="C436" s="92"/>
    </row>
    <row r="437" spans="2:5" ht="18" customHeight="1" x14ac:dyDescent="0.25">
      <c r="C437" s="92"/>
    </row>
    <row r="438" spans="2:5" ht="18" customHeight="1" x14ac:dyDescent="0.25">
      <c r="C438" s="92"/>
    </row>
    <row r="439" spans="2:5" ht="18" customHeight="1" x14ac:dyDescent="0.25">
      <c r="C439" s="92"/>
    </row>
    <row r="440" spans="2:5" ht="18" customHeight="1" x14ac:dyDescent="0.25">
      <c r="C440" s="92"/>
    </row>
    <row r="441" spans="2:5" ht="18" customHeight="1" x14ac:dyDescent="0.25">
      <c r="C441" s="92"/>
    </row>
    <row r="442" spans="2:5" ht="18" customHeight="1" x14ac:dyDescent="0.25">
      <c r="C442" s="92"/>
    </row>
    <row r="443" spans="2:5" ht="18" customHeight="1" x14ac:dyDescent="0.25">
      <c r="C443" s="92"/>
    </row>
    <row r="444" spans="2:5" ht="18" customHeight="1" x14ac:dyDescent="0.25">
      <c r="C444" s="92"/>
    </row>
    <row r="445" spans="2:5" ht="18" customHeight="1" x14ac:dyDescent="0.25">
      <c r="C445" s="92"/>
    </row>
    <row r="446" spans="2:5" ht="18" customHeight="1" x14ac:dyDescent="0.25">
      <c r="C446" s="92"/>
    </row>
    <row r="447" spans="2:5" ht="18" customHeight="1" x14ac:dyDescent="0.25">
      <c r="C447" s="92"/>
    </row>
    <row r="448" spans="2:5" ht="18" customHeight="1" x14ac:dyDescent="0.25">
      <c r="C448" s="92"/>
    </row>
    <row r="449" spans="2:5" ht="18" customHeight="1" x14ac:dyDescent="0.25">
      <c r="C449" s="92"/>
    </row>
    <row r="450" spans="2:5" ht="18" customHeight="1" x14ac:dyDescent="0.25">
      <c r="C450" s="92"/>
    </row>
    <row r="451" spans="2:5" ht="18" customHeight="1" x14ac:dyDescent="0.25">
      <c r="C451" s="92"/>
    </row>
    <row r="452" spans="2:5" ht="18" customHeight="1" x14ac:dyDescent="0.25">
      <c r="C452" s="92"/>
    </row>
    <row r="453" spans="2:5" ht="18" customHeight="1" x14ac:dyDescent="0.25">
      <c r="C453" s="92"/>
    </row>
    <row r="454" spans="2:5" ht="18" customHeight="1" x14ac:dyDescent="0.25">
      <c r="C454" s="92"/>
    </row>
    <row r="455" spans="2:5" ht="18" customHeight="1" x14ac:dyDescent="0.25">
      <c r="C455" s="92"/>
    </row>
    <row r="456" spans="2:5" ht="18" customHeight="1" x14ac:dyDescent="0.25">
      <c r="C456" s="92"/>
    </row>
    <row r="457" spans="2:5" ht="18" customHeight="1" x14ac:dyDescent="0.25"/>
    <row r="458" spans="2:5" ht="18" customHeight="1" x14ac:dyDescent="0.25"/>
    <row r="459" spans="2:5" s="56" customFormat="1" ht="18" customHeight="1" x14ac:dyDescent="0.2">
      <c r="B459" s="19"/>
      <c r="C459" s="275"/>
      <c r="D459" s="207"/>
      <c r="E459" s="207"/>
    </row>
    <row r="460" spans="2:5" s="56" customFormat="1" ht="18" customHeight="1" x14ac:dyDescent="0.2">
      <c r="B460" s="19"/>
      <c r="C460" s="209"/>
      <c r="D460" s="207"/>
      <c r="E460" s="207"/>
    </row>
    <row r="461" spans="2:5" s="56" customFormat="1" ht="18" customHeight="1" x14ac:dyDescent="0.2">
      <c r="B461" s="19"/>
      <c r="C461" s="209"/>
      <c r="D461" s="207"/>
      <c r="E461" s="207"/>
    </row>
    <row r="462" spans="2:5" s="56" customFormat="1" ht="18" customHeight="1" x14ac:dyDescent="0.2">
      <c r="B462" s="19"/>
      <c r="C462" s="275"/>
      <c r="D462" s="207"/>
      <c r="E462" s="207"/>
    </row>
    <row r="463" spans="2:5" s="56" customFormat="1" ht="18" customHeight="1" x14ac:dyDescent="0.2">
      <c r="B463" s="19"/>
      <c r="C463" s="209"/>
      <c r="D463" s="207"/>
      <c r="E463" s="207"/>
    </row>
    <row r="464" spans="2:5" s="56" customFormat="1" ht="18" customHeight="1" x14ac:dyDescent="0.2">
      <c r="B464" s="19"/>
      <c r="C464" s="209"/>
      <c r="D464" s="207"/>
      <c r="E464" s="207"/>
    </row>
    <row r="465" spans="2:5" s="56" customFormat="1" ht="18" customHeight="1" x14ac:dyDescent="0.2">
      <c r="B465" s="19"/>
      <c r="C465" s="209"/>
      <c r="D465" s="207"/>
      <c r="E465" s="207"/>
    </row>
    <row r="466" spans="2:5" s="56" customFormat="1" ht="18" customHeight="1" x14ac:dyDescent="0.2">
      <c r="B466" s="19"/>
      <c r="C466" s="209"/>
      <c r="D466" s="207"/>
      <c r="E466" s="207"/>
    </row>
    <row r="467" spans="2:5" s="56" customFormat="1" ht="18" customHeight="1" x14ac:dyDescent="0.2">
      <c r="B467" s="19"/>
      <c r="C467" s="209"/>
      <c r="D467" s="207"/>
      <c r="E467" s="207"/>
    </row>
    <row r="468" spans="2:5" s="56" customFormat="1" ht="18" customHeight="1" x14ac:dyDescent="0.2">
      <c r="B468" s="19"/>
      <c r="C468" s="209"/>
      <c r="D468" s="207"/>
      <c r="E468" s="207"/>
    </row>
    <row r="469" spans="2:5" s="56" customFormat="1" ht="18" customHeight="1" x14ac:dyDescent="0.2">
      <c r="B469" s="19"/>
      <c r="C469" s="209"/>
      <c r="D469" s="207"/>
      <c r="E469" s="207"/>
    </row>
    <row r="470" spans="2:5" s="56" customFormat="1" ht="18" customHeight="1" x14ac:dyDescent="0.2">
      <c r="B470" s="19"/>
      <c r="C470" s="209"/>
      <c r="D470" s="207"/>
      <c r="E470" s="207"/>
    </row>
    <row r="471" spans="2:5" s="56" customFormat="1" ht="18" customHeight="1" x14ac:dyDescent="0.2">
      <c r="B471" s="19"/>
      <c r="C471" s="209"/>
      <c r="D471" s="207"/>
      <c r="E471" s="207"/>
    </row>
    <row r="472" spans="2:5" s="56" customFormat="1" ht="18" customHeight="1" x14ac:dyDescent="0.2">
      <c r="B472" s="19"/>
      <c r="C472" s="209"/>
      <c r="D472" s="207"/>
      <c r="E472" s="207"/>
    </row>
    <row r="473" spans="2:5" s="56" customFormat="1" ht="18" customHeight="1" x14ac:dyDescent="0.2">
      <c r="B473" s="19"/>
      <c r="C473" s="209"/>
      <c r="D473" s="207"/>
      <c r="E473" s="207"/>
    </row>
    <row r="474" spans="2:5" s="56" customFormat="1" ht="18" customHeight="1" x14ac:dyDescent="0.2">
      <c r="B474" s="19"/>
      <c r="C474" s="209"/>
      <c r="D474" s="207"/>
      <c r="E474" s="207"/>
    </row>
    <row r="475" spans="2:5" s="56" customFormat="1" ht="18" customHeight="1" x14ac:dyDescent="0.2">
      <c r="B475" s="19"/>
      <c r="C475" s="209"/>
      <c r="D475" s="207"/>
      <c r="E475" s="207"/>
    </row>
    <row r="476" spans="2:5" s="56" customFormat="1" ht="18" customHeight="1" x14ac:dyDescent="0.2">
      <c r="B476" s="19"/>
      <c r="C476" s="209"/>
      <c r="D476" s="207"/>
      <c r="E476" s="207"/>
    </row>
    <row r="477" spans="2:5" s="56" customFormat="1" ht="18" customHeight="1" x14ac:dyDescent="0.2">
      <c r="B477" s="19"/>
      <c r="C477" s="209"/>
      <c r="D477" s="207"/>
      <c r="E477" s="207"/>
    </row>
    <row r="478" spans="2:5" s="56" customFormat="1" ht="18" customHeight="1" x14ac:dyDescent="0.2">
      <c r="B478" s="19"/>
      <c r="C478" s="209"/>
      <c r="D478" s="207"/>
      <c r="E478" s="207"/>
    </row>
    <row r="479" spans="2:5" s="56" customFormat="1" ht="18" customHeight="1" x14ac:dyDescent="0.2">
      <c r="B479" s="19"/>
      <c r="C479" s="209"/>
      <c r="D479" s="207"/>
      <c r="E479" s="207"/>
    </row>
    <row r="480" spans="2:5" ht="18" customHeight="1" x14ac:dyDescent="0.25">
      <c r="C480" s="92"/>
    </row>
    <row r="481" spans="3:3" ht="18" customHeight="1" x14ac:dyDescent="0.25">
      <c r="C481" s="92"/>
    </row>
    <row r="482" spans="3:3" ht="18" customHeight="1" x14ac:dyDescent="0.25">
      <c r="C482" s="92"/>
    </row>
    <row r="483" spans="3:3" ht="18" customHeight="1" x14ac:dyDescent="0.25">
      <c r="C483" s="92"/>
    </row>
    <row r="484" spans="3:3" ht="18" customHeight="1" x14ac:dyDescent="0.25">
      <c r="C484" s="92"/>
    </row>
    <row r="485" spans="3:3" ht="18" customHeight="1" x14ac:dyDescent="0.25">
      <c r="C485" s="92"/>
    </row>
    <row r="486" spans="3:3" ht="18" customHeight="1" x14ac:dyDescent="0.25">
      <c r="C486" s="92"/>
    </row>
    <row r="487" spans="3:3" ht="18" customHeight="1" x14ac:dyDescent="0.25">
      <c r="C487" s="92"/>
    </row>
    <row r="488" spans="3:3" ht="18" customHeight="1" x14ac:dyDescent="0.25">
      <c r="C488" s="92"/>
    </row>
    <row r="489" spans="3:3" ht="18" customHeight="1" x14ac:dyDescent="0.25">
      <c r="C489" s="92"/>
    </row>
    <row r="490" spans="3:3" ht="18" customHeight="1" x14ac:dyDescent="0.25">
      <c r="C490" s="92"/>
    </row>
    <row r="491" spans="3:3" ht="18" customHeight="1" x14ac:dyDescent="0.25">
      <c r="C491" s="92"/>
    </row>
    <row r="492" spans="3:3" ht="18" customHeight="1" x14ac:dyDescent="0.25"/>
    <row r="493" spans="3:3" ht="18" customHeight="1" x14ac:dyDescent="0.25"/>
    <row r="494" spans="3:3" ht="18" customHeight="1" x14ac:dyDescent="0.25"/>
    <row r="495" spans="3:3" ht="18" customHeight="1" x14ac:dyDescent="0.25"/>
    <row r="496" spans="3:3" ht="18" customHeight="1" x14ac:dyDescent="0.25"/>
    <row r="497" spans="2:5" ht="18" customHeight="1" x14ac:dyDescent="0.25"/>
    <row r="498" spans="2:5" ht="18" customHeight="1" x14ac:dyDescent="0.25"/>
    <row r="499" spans="2:5" ht="18" customHeight="1" x14ac:dyDescent="0.25"/>
    <row r="500" spans="2:5" ht="18" customHeight="1" x14ac:dyDescent="0.25"/>
    <row r="501" spans="2:5" ht="18" customHeight="1" x14ac:dyDescent="0.25"/>
    <row r="502" spans="2:5" ht="18" customHeight="1" x14ac:dyDescent="0.25"/>
    <row r="503" spans="2:5" ht="18" customHeight="1" x14ac:dyDescent="0.25"/>
    <row r="504" spans="2:5" ht="18" customHeight="1" x14ac:dyDescent="0.25"/>
    <row r="505" spans="2:5" ht="18" customHeight="1" x14ac:dyDescent="0.25"/>
    <row r="506" spans="2:5" ht="18" customHeight="1" x14ac:dyDescent="0.25"/>
    <row r="507" spans="2:5" ht="18" customHeight="1" x14ac:dyDescent="0.25"/>
    <row r="508" spans="2:5" ht="18" customHeight="1" x14ac:dyDescent="0.25"/>
    <row r="509" spans="2:5" ht="18" customHeight="1" x14ac:dyDescent="0.25"/>
    <row r="510" spans="2:5" s="215" customFormat="1" ht="18" customHeight="1" x14ac:dyDescent="0.25">
      <c r="B510" s="19"/>
      <c r="C510" s="276"/>
      <c r="D510" s="266"/>
      <c r="E510" s="266"/>
    </row>
    <row r="511" spans="2:5" ht="18" customHeight="1" x14ac:dyDescent="0.25"/>
    <row r="512" spans="2:5" ht="18" customHeight="1" x14ac:dyDescent="0.25"/>
    <row r="513" ht="18" customHeight="1" x14ac:dyDescent="0.25"/>
    <row r="514" ht="18" customHeight="1" x14ac:dyDescent="0.25"/>
    <row r="515" ht="18" customHeight="1" x14ac:dyDescent="0.25"/>
    <row r="516" ht="18" customHeight="1" x14ac:dyDescent="0.25"/>
    <row r="517" ht="18" customHeight="1" x14ac:dyDescent="0.25"/>
    <row r="518" ht="18" customHeight="1" x14ac:dyDescent="0.25"/>
    <row r="519" ht="18" customHeight="1" x14ac:dyDescent="0.25"/>
    <row r="520" ht="18" customHeight="1" x14ac:dyDescent="0.25"/>
    <row r="521" ht="18" customHeight="1" x14ac:dyDescent="0.25"/>
    <row r="522" ht="18" customHeight="1" x14ac:dyDescent="0.25"/>
    <row r="523" ht="18" customHeight="1" x14ac:dyDescent="0.25"/>
    <row r="524" ht="18" customHeight="1" x14ac:dyDescent="0.25"/>
    <row r="525" ht="18" customHeight="1" x14ac:dyDescent="0.25"/>
  </sheetData>
  <mergeCells count="34">
    <mergeCell ref="C49:G49"/>
    <mergeCell ref="C50:G50"/>
    <mergeCell ref="C57:F57"/>
    <mergeCell ref="C106:D106"/>
    <mergeCell ref="C42:G42"/>
    <mergeCell ref="C43:G43"/>
    <mergeCell ref="C44:G44"/>
    <mergeCell ref="C45:G45"/>
    <mergeCell ref="C47:G47"/>
    <mergeCell ref="C37:G37"/>
    <mergeCell ref="C38:G38"/>
    <mergeCell ref="C39:G39"/>
    <mergeCell ref="C40:G40"/>
    <mergeCell ref="C41:G41"/>
    <mergeCell ref="C31:G31"/>
    <mergeCell ref="C32:G32"/>
    <mergeCell ref="C33:G33"/>
    <mergeCell ref="C35:G35"/>
    <mergeCell ref="C36:G36"/>
    <mergeCell ref="B22:G22"/>
    <mergeCell ref="B24:G24"/>
    <mergeCell ref="B26:G26"/>
    <mergeCell ref="C29:G29"/>
    <mergeCell ref="C30:G30"/>
    <mergeCell ref="B8:G8"/>
    <mergeCell ref="C9:G9"/>
    <mergeCell ref="B10:G10"/>
    <mergeCell ref="B18:G18"/>
    <mergeCell ref="B20:G20"/>
    <mergeCell ref="B3:G3"/>
    <mergeCell ref="B4:G4"/>
    <mergeCell ref="B5:G5"/>
    <mergeCell ref="B6:G6"/>
    <mergeCell ref="B7:G7"/>
  </mergeCells>
  <pageMargins left="1.0236111111111099" right="0.47222222222222199" top="0.98402777777777795" bottom="0.78680555555555598" header="0.39374999999999999" footer="0.196527777777778"/>
  <pageSetup paperSize="9" scale="72" orientation="portrait" horizontalDpi="300" verticalDpi="300"/>
  <headerFooter>
    <oddHeader>&amp;C&amp;28 &amp;12</oddHeader>
    <oddFooter>&amp;L&amp;"Arial,Navadno"&amp;10Vodovod Odsek Mihovci
Št. projekta: 6V-08101
Št. načrta: 6V-08101.4.3/12&amp;R&amp;"Arial,Navadno"&amp;9Junij 2012
&amp;P/13</oddFooter>
  </headerFooter>
  <rowBreaks count="13" manualBreakCount="13">
    <brk id="27" max="16383" man="1"/>
    <brk id="54" max="16383" man="1"/>
    <brk id="92" max="16383" man="1"/>
    <brk id="100" max="16383" man="1"/>
    <brk id="130" max="16383" man="1"/>
    <brk id="150" max="16383" man="1"/>
    <brk id="174" max="16383" man="1"/>
    <brk id="180" max="16383" man="1"/>
    <brk id="207" max="16383" man="1"/>
    <brk id="226" max="16383" man="1"/>
    <brk id="251" max="16383" man="1"/>
    <brk id="276" max="16383" man="1"/>
    <brk id="29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97"/>
  <sheetViews>
    <sheetView zoomScale="80" zoomScaleNormal="80" zoomScalePageLayoutView="70" workbookViewId="0">
      <selection activeCell="B5" sqref="B5:G5"/>
    </sheetView>
  </sheetViews>
  <sheetFormatPr defaultColWidth="9.69921875" defaultRowHeight="15.75" x14ac:dyDescent="0.25"/>
  <cols>
    <col min="1" max="1" width="2.796875" style="19" customWidth="1"/>
    <col min="2" max="2" width="5.19921875" style="19" customWidth="1"/>
    <col min="3" max="3" width="40.796875" style="20" customWidth="1"/>
    <col min="4" max="5" width="8.69921875" style="207" customWidth="1"/>
    <col min="6" max="6" width="8.69921875" style="19" customWidth="1"/>
    <col min="7" max="7" width="12.796875" style="19" customWidth="1"/>
    <col min="8" max="8" width="2.796875" style="19" customWidth="1"/>
    <col min="9" max="9" width="16.19921875" style="19" customWidth="1"/>
    <col min="10" max="257" width="9.69921875" style="19"/>
    <col min="258" max="258" width="5.19921875" style="19" customWidth="1"/>
    <col min="259" max="259" width="40.796875" style="19" customWidth="1"/>
    <col min="260" max="262" width="8.69921875" style="19" customWidth="1"/>
    <col min="263" max="263" width="12.796875" style="19" customWidth="1"/>
    <col min="264" max="513" width="9.69921875" style="19"/>
    <col min="514" max="514" width="5.19921875" style="19" customWidth="1"/>
    <col min="515" max="515" width="40.796875" style="19" customWidth="1"/>
    <col min="516" max="518" width="8.69921875" style="19" customWidth="1"/>
    <col min="519" max="519" width="12.796875" style="19" customWidth="1"/>
    <col min="520" max="769" width="9.69921875" style="19"/>
    <col min="770" max="770" width="5.19921875" style="19" customWidth="1"/>
    <col min="771" max="771" width="40.796875" style="19" customWidth="1"/>
    <col min="772" max="774" width="8.69921875" style="19" customWidth="1"/>
    <col min="775" max="775" width="12.796875" style="19" customWidth="1"/>
    <col min="776" max="1024" width="9.69921875" style="19"/>
  </cols>
  <sheetData>
    <row r="1" spans="2:7" ht="20.100000000000001" customHeight="1" x14ac:dyDescent="0.25">
      <c r="C1" s="22"/>
      <c r="F1" s="23"/>
      <c r="G1" s="361"/>
    </row>
    <row r="2" spans="2:7" ht="18" customHeight="1" x14ac:dyDescent="0.25"/>
    <row r="3" spans="2:7" ht="18" customHeight="1" x14ac:dyDescent="0.25"/>
    <row r="4" spans="2:7" ht="18" customHeight="1" x14ac:dyDescent="0.25">
      <c r="B4" s="483" t="s">
        <v>27</v>
      </c>
      <c r="C4" s="483"/>
      <c r="D4" s="483"/>
      <c r="E4" s="483"/>
      <c r="F4" s="483"/>
      <c r="G4" s="483"/>
    </row>
    <row r="5" spans="2:7" ht="18" customHeight="1" x14ac:dyDescent="0.3">
      <c r="B5" s="484" t="s">
        <v>339</v>
      </c>
      <c r="C5" s="484"/>
      <c r="D5" s="484"/>
      <c r="E5" s="484"/>
      <c r="F5" s="484"/>
      <c r="G5" s="484"/>
    </row>
    <row r="6" spans="2:7" ht="18" customHeight="1" x14ac:dyDescent="0.25">
      <c r="B6" s="469"/>
      <c r="C6" s="469"/>
      <c r="D6" s="469"/>
      <c r="E6" s="469"/>
      <c r="F6" s="469"/>
      <c r="G6" s="469"/>
    </row>
    <row r="7" spans="2:7" ht="18" customHeight="1" x14ac:dyDescent="0.3">
      <c r="B7" s="485"/>
      <c r="C7" s="485"/>
      <c r="D7" s="485"/>
      <c r="E7" s="485"/>
      <c r="F7" s="485"/>
      <c r="G7" s="485"/>
    </row>
    <row r="8" spans="2:7" ht="18" customHeight="1" x14ac:dyDescent="0.25">
      <c r="B8" s="483" t="s">
        <v>340</v>
      </c>
      <c r="C8" s="483"/>
      <c r="D8" s="483"/>
      <c r="E8" s="483"/>
      <c r="F8" s="483"/>
      <c r="G8" s="483"/>
    </row>
    <row r="9" spans="2:7" ht="18" customHeight="1" x14ac:dyDescent="0.3">
      <c r="B9" s="485"/>
      <c r="C9" s="485"/>
      <c r="D9" s="485"/>
      <c r="E9" s="485"/>
      <c r="F9" s="485"/>
      <c r="G9" s="485"/>
    </row>
    <row r="10" spans="2:7" x14ac:dyDescent="0.25">
      <c r="B10" s="347" t="s">
        <v>30</v>
      </c>
      <c r="C10" s="468" t="s">
        <v>31</v>
      </c>
      <c r="D10" s="468"/>
      <c r="E10" s="468"/>
      <c r="F10" s="468"/>
      <c r="G10" s="468"/>
    </row>
    <row r="11" spans="2:7" ht="18" customHeight="1" x14ac:dyDescent="0.25">
      <c r="B11" s="486"/>
      <c r="C11" s="486"/>
      <c r="D11" s="486"/>
      <c r="E11" s="486"/>
      <c r="F11" s="486"/>
      <c r="G11" s="486"/>
    </row>
    <row r="12" spans="2:7" ht="18" customHeight="1" x14ac:dyDescent="0.25">
      <c r="B12" s="348"/>
      <c r="C12" s="349" t="s">
        <v>32</v>
      </c>
      <c r="D12" s="350"/>
      <c r="E12" s="350"/>
      <c r="F12" s="54"/>
      <c r="G12" s="53">
        <f>G105</f>
        <v>0</v>
      </c>
    </row>
    <row r="13" spans="2:7" ht="18" customHeight="1" x14ac:dyDescent="0.25">
      <c r="B13" s="348"/>
      <c r="C13" s="349" t="s">
        <v>33</v>
      </c>
      <c r="D13" s="350"/>
      <c r="E13" s="350"/>
      <c r="F13" s="54"/>
      <c r="G13" s="53">
        <f>G173</f>
        <v>0</v>
      </c>
    </row>
    <row r="14" spans="2:7" ht="18" customHeight="1" x14ac:dyDescent="0.25">
      <c r="B14" s="348"/>
      <c r="C14" s="349" t="s">
        <v>34</v>
      </c>
      <c r="D14" s="350"/>
      <c r="E14" s="350"/>
      <c r="F14" s="54"/>
      <c r="G14" s="53">
        <f>G206</f>
        <v>0</v>
      </c>
    </row>
    <row r="15" spans="2:7" ht="30.75" x14ac:dyDescent="0.25">
      <c r="B15" s="348"/>
      <c r="C15" s="70" t="s">
        <v>35</v>
      </c>
      <c r="D15" s="350"/>
      <c r="E15" s="350"/>
      <c r="F15" s="54"/>
      <c r="G15" s="53">
        <f>ROUND((G12+G13+G14)*0.1,2)</f>
        <v>0</v>
      </c>
    </row>
    <row r="16" spans="2:7" ht="18" customHeight="1" x14ac:dyDescent="0.25">
      <c r="B16" s="348"/>
      <c r="C16" s="349" t="s">
        <v>36</v>
      </c>
      <c r="D16" s="350"/>
      <c r="E16" s="350"/>
      <c r="F16" s="54"/>
      <c r="G16" s="53">
        <f>ROUND(G12+G13+G14+G15,2)</f>
        <v>0</v>
      </c>
    </row>
    <row r="17" spans="2:8" ht="18" customHeight="1" x14ac:dyDescent="0.25">
      <c r="B17" s="348"/>
      <c r="C17" s="349"/>
      <c r="D17" s="350"/>
      <c r="E17" s="350"/>
      <c r="F17" s="54"/>
      <c r="G17" s="53"/>
    </row>
    <row r="18" spans="2:8" ht="25.5" customHeight="1" x14ac:dyDescent="0.25">
      <c r="B18" s="348"/>
      <c r="C18" s="351" t="s">
        <v>37</v>
      </c>
      <c r="D18" s="350"/>
      <c r="E18" s="350"/>
      <c r="F18" s="54"/>
      <c r="G18" s="352">
        <f>G244</f>
        <v>0</v>
      </c>
    </row>
    <row r="19" spans="2:8" ht="18" customHeight="1" x14ac:dyDescent="0.25">
      <c r="B19" s="487"/>
      <c r="C19" s="487"/>
      <c r="D19" s="487"/>
      <c r="E19" s="487"/>
      <c r="F19" s="487"/>
      <c r="G19" s="487"/>
    </row>
    <row r="20" spans="2:8" ht="18" customHeight="1" x14ac:dyDescent="0.25">
      <c r="B20" s="348"/>
      <c r="C20" s="353" t="s">
        <v>45</v>
      </c>
      <c r="D20" s="350"/>
      <c r="E20" s="350"/>
      <c r="F20" s="54"/>
      <c r="G20" s="354">
        <f>ROUND(G16+G18,2)</f>
        <v>0</v>
      </c>
    </row>
    <row r="21" spans="2:8" ht="18" customHeight="1" x14ac:dyDescent="0.25">
      <c r="B21" s="487"/>
      <c r="C21" s="487"/>
      <c r="D21" s="487"/>
      <c r="E21" s="487"/>
      <c r="F21" s="487"/>
      <c r="G21" s="487"/>
    </row>
    <row r="22" spans="2:8" ht="18" customHeight="1" x14ac:dyDescent="0.25">
      <c r="B22" s="347" t="s">
        <v>46</v>
      </c>
      <c r="C22" s="353" t="s">
        <v>47</v>
      </c>
      <c r="D22" s="350"/>
      <c r="E22" s="350"/>
      <c r="F22" s="54"/>
      <c r="G22" s="354">
        <f>G365</f>
        <v>0</v>
      </c>
      <c r="H22" s="19">
        <f>ROUND((H19+H20+H21)*0.03,2)</f>
        <v>0</v>
      </c>
    </row>
    <row r="23" spans="2:8" ht="18" customHeight="1" x14ac:dyDescent="0.25">
      <c r="B23" s="487"/>
      <c r="C23" s="487"/>
      <c r="D23" s="487"/>
      <c r="E23" s="487"/>
      <c r="F23" s="487"/>
      <c r="G23" s="487"/>
    </row>
    <row r="24" spans="2:8" ht="18" customHeight="1" x14ac:dyDescent="0.25">
      <c r="B24" s="355" t="s">
        <v>48</v>
      </c>
      <c r="C24" s="356" t="s">
        <v>49</v>
      </c>
      <c r="D24" s="358"/>
      <c r="E24" s="358"/>
      <c r="F24" s="357"/>
      <c r="G24" s="359">
        <f>G390</f>
        <v>0</v>
      </c>
    </row>
    <row r="25" spans="2:8" ht="18" customHeight="1" x14ac:dyDescent="0.25">
      <c r="B25" s="486"/>
      <c r="C25" s="486"/>
      <c r="D25" s="486"/>
      <c r="E25" s="486"/>
      <c r="F25" s="486"/>
      <c r="G25" s="486"/>
    </row>
    <row r="26" spans="2:8" ht="18" customHeight="1" x14ac:dyDescent="0.25">
      <c r="B26" s="347"/>
      <c r="C26" s="360" t="s">
        <v>399</v>
      </c>
      <c r="D26" s="350"/>
      <c r="E26" s="350"/>
      <c r="F26" s="54"/>
      <c r="G26" s="354">
        <f>ROUND(G20+G22+G24,2)</f>
        <v>0</v>
      </c>
    </row>
    <row r="27" spans="2:8" ht="18" customHeight="1" x14ac:dyDescent="0.25">
      <c r="B27" s="469"/>
      <c r="C27" s="469"/>
      <c r="D27" s="469"/>
      <c r="E27" s="469"/>
      <c r="F27" s="469"/>
      <c r="G27" s="469"/>
    </row>
    <row r="28" spans="2:8" ht="18" customHeight="1" x14ac:dyDescent="0.25">
      <c r="B28" s="56"/>
      <c r="C28" s="275"/>
      <c r="F28" s="56"/>
      <c r="G28" s="56"/>
    </row>
    <row r="29" spans="2:8" ht="18" customHeight="1" x14ac:dyDescent="0.25">
      <c r="B29" s="56"/>
      <c r="C29" s="275"/>
      <c r="F29" s="56"/>
      <c r="G29" s="56"/>
    </row>
    <row r="30" spans="2:8" ht="18" customHeight="1" x14ac:dyDescent="0.25">
      <c r="B30" s="56"/>
      <c r="C30" s="275"/>
      <c r="F30" s="56"/>
      <c r="G30" s="56"/>
    </row>
    <row r="31" spans="2:8" ht="18" customHeight="1" x14ac:dyDescent="0.25">
      <c r="B31" s="56"/>
      <c r="C31" s="468" t="s">
        <v>51</v>
      </c>
      <c r="D31" s="468"/>
      <c r="E31" s="468"/>
      <c r="F31" s="468"/>
      <c r="G31" s="468"/>
    </row>
    <row r="32" spans="2:8" ht="18" customHeight="1" x14ac:dyDescent="0.25">
      <c r="B32" s="56"/>
      <c r="C32" s="469"/>
      <c r="D32" s="469"/>
      <c r="E32" s="469"/>
      <c r="F32" s="469"/>
      <c r="G32" s="469"/>
    </row>
    <row r="33" spans="2:7" ht="18" customHeight="1" x14ac:dyDescent="0.25">
      <c r="B33" s="56"/>
      <c r="C33" s="469" t="s">
        <v>52</v>
      </c>
      <c r="D33" s="469"/>
      <c r="E33" s="469"/>
      <c r="F33" s="469"/>
      <c r="G33" s="469"/>
    </row>
    <row r="34" spans="2:7" ht="18" customHeight="1" x14ac:dyDescent="0.25">
      <c r="B34" s="56"/>
      <c r="C34" s="469" t="s">
        <v>53</v>
      </c>
      <c r="D34" s="469"/>
      <c r="E34" s="469"/>
      <c r="F34" s="469"/>
      <c r="G34" s="469"/>
    </row>
    <row r="35" spans="2:7" ht="18" customHeight="1" x14ac:dyDescent="0.25">
      <c r="B35" s="56"/>
      <c r="C35" s="469" t="s">
        <v>54</v>
      </c>
      <c r="D35" s="469"/>
      <c r="E35" s="469"/>
      <c r="F35" s="469"/>
      <c r="G35" s="469"/>
    </row>
    <row r="36" spans="2:7" ht="18" customHeight="1" x14ac:dyDescent="0.25">
      <c r="B36" s="56"/>
      <c r="C36" s="349" t="s">
        <v>55</v>
      </c>
      <c r="D36" s="350"/>
      <c r="E36" s="350"/>
      <c r="F36" s="54"/>
      <c r="G36" s="54"/>
    </row>
    <row r="37" spans="2:7" ht="18" customHeight="1" x14ac:dyDescent="0.25">
      <c r="B37" s="56"/>
      <c r="C37" s="469" t="s">
        <v>56</v>
      </c>
      <c r="D37" s="469"/>
      <c r="E37" s="469"/>
      <c r="F37" s="469"/>
      <c r="G37" s="469"/>
    </row>
    <row r="38" spans="2:7" ht="18" customHeight="1" x14ac:dyDescent="0.25">
      <c r="B38" s="56"/>
      <c r="C38" s="469" t="s">
        <v>57</v>
      </c>
      <c r="D38" s="469"/>
      <c r="E38" s="469"/>
      <c r="F38" s="469"/>
      <c r="G38" s="469"/>
    </row>
    <row r="39" spans="2:7" ht="18" customHeight="1" x14ac:dyDescent="0.25">
      <c r="B39" s="56"/>
      <c r="C39" s="469" t="s">
        <v>58</v>
      </c>
      <c r="D39" s="469"/>
      <c r="E39" s="469"/>
      <c r="F39" s="469"/>
      <c r="G39" s="469"/>
    </row>
    <row r="40" spans="2:7" ht="18" customHeight="1" x14ac:dyDescent="0.25">
      <c r="B40" s="56"/>
      <c r="C40" s="469" t="s">
        <v>59</v>
      </c>
      <c r="D40" s="469"/>
      <c r="E40" s="469"/>
      <c r="F40" s="469"/>
      <c r="G40" s="469"/>
    </row>
    <row r="41" spans="2:7" ht="18" customHeight="1" x14ac:dyDescent="0.25">
      <c r="B41" s="56"/>
      <c r="C41" s="469" t="s">
        <v>60</v>
      </c>
      <c r="D41" s="469"/>
      <c r="E41" s="469"/>
      <c r="F41" s="469"/>
      <c r="G41" s="469"/>
    </row>
    <row r="42" spans="2:7" ht="18" customHeight="1" x14ac:dyDescent="0.25">
      <c r="B42" s="56"/>
      <c r="C42" s="469" t="s">
        <v>61</v>
      </c>
      <c r="D42" s="469"/>
      <c r="E42" s="469"/>
      <c r="F42" s="469"/>
      <c r="G42" s="469"/>
    </row>
    <row r="43" spans="2:7" ht="18" customHeight="1" x14ac:dyDescent="0.25">
      <c r="B43" s="56"/>
      <c r="C43" s="469" t="s">
        <v>62</v>
      </c>
      <c r="D43" s="469"/>
      <c r="E43" s="469"/>
      <c r="F43" s="469"/>
      <c r="G43" s="469"/>
    </row>
    <row r="44" spans="2:7" ht="18" customHeight="1" x14ac:dyDescent="0.25">
      <c r="B44" s="56"/>
      <c r="C44" s="469" t="s">
        <v>63</v>
      </c>
      <c r="D44" s="469"/>
      <c r="E44" s="469"/>
      <c r="F44" s="469"/>
      <c r="G44" s="469"/>
    </row>
    <row r="45" spans="2:7" ht="18" customHeight="1" x14ac:dyDescent="0.25">
      <c r="B45" s="56"/>
      <c r="C45" s="469" t="s">
        <v>64</v>
      </c>
      <c r="D45" s="469"/>
      <c r="E45" s="469"/>
      <c r="F45" s="469"/>
      <c r="G45" s="469"/>
    </row>
    <row r="46" spans="2:7" ht="18" customHeight="1" x14ac:dyDescent="0.25">
      <c r="B46" s="56"/>
      <c r="C46" s="469" t="s">
        <v>65</v>
      </c>
      <c r="D46" s="469"/>
      <c r="E46" s="469"/>
      <c r="F46" s="469"/>
      <c r="G46" s="469"/>
    </row>
    <row r="47" spans="2:7" ht="18" customHeight="1" x14ac:dyDescent="0.25">
      <c r="B47" s="56"/>
      <c r="C47" s="469" t="s">
        <v>66</v>
      </c>
      <c r="D47" s="469"/>
      <c r="E47" s="469"/>
      <c r="F47" s="469"/>
      <c r="G47" s="469"/>
    </row>
    <row r="48" spans="2:7" ht="18" customHeight="1" x14ac:dyDescent="0.25">
      <c r="B48" s="56"/>
      <c r="C48" s="349"/>
      <c r="D48" s="350"/>
      <c r="E48" s="350"/>
      <c r="F48" s="54"/>
      <c r="G48" s="54"/>
    </row>
    <row r="49" spans="1:7" ht="99.75" customHeight="1" x14ac:dyDescent="0.25">
      <c r="A49" s="3"/>
      <c r="B49" s="3"/>
      <c r="C49" s="489" t="s">
        <v>67</v>
      </c>
      <c r="D49" s="489"/>
      <c r="E49" s="489"/>
      <c r="F49" s="489"/>
      <c r="G49" s="489"/>
    </row>
    <row r="50" spans="1:7" x14ac:dyDescent="0.25">
      <c r="A50" s="3"/>
      <c r="B50" s="3"/>
      <c r="C50" s="280"/>
      <c r="D50" s="501"/>
      <c r="E50" s="501"/>
      <c r="F50" s="280"/>
      <c r="G50" s="280"/>
    </row>
    <row r="51" spans="1:7" ht="18" customHeight="1" x14ac:dyDescent="0.25">
      <c r="B51" s="56"/>
      <c r="C51" s="471" t="s">
        <v>68</v>
      </c>
      <c r="D51" s="471"/>
      <c r="E51" s="471"/>
      <c r="F51" s="471"/>
      <c r="G51" s="471"/>
    </row>
    <row r="52" spans="1:7" ht="18" customHeight="1" x14ac:dyDescent="0.25">
      <c r="B52" s="56"/>
      <c r="C52" s="471" t="s">
        <v>69</v>
      </c>
      <c r="D52" s="471"/>
      <c r="E52" s="471"/>
      <c r="F52" s="471"/>
      <c r="G52" s="471"/>
    </row>
    <row r="53" spans="1:7" ht="18" customHeight="1" x14ac:dyDescent="0.25">
      <c r="B53" s="56"/>
      <c r="C53" s="275"/>
      <c r="F53" s="56"/>
      <c r="G53" s="56"/>
    </row>
    <row r="54" spans="1:7" ht="18" customHeight="1" x14ac:dyDescent="0.25">
      <c r="B54" s="56"/>
      <c r="C54" s="209"/>
      <c r="F54" s="56"/>
      <c r="G54" s="56"/>
    </row>
    <row r="55" spans="1:7" ht="18" customHeight="1" x14ac:dyDescent="0.25">
      <c r="B55" s="56"/>
      <c r="C55" s="275"/>
      <c r="F55" s="56"/>
      <c r="G55" s="56"/>
    </row>
    <row r="56" spans="1:7" ht="18" customHeight="1" x14ac:dyDescent="0.25">
      <c r="B56" s="56"/>
      <c r="C56" s="275"/>
      <c r="F56" s="56"/>
      <c r="G56" s="56"/>
    </row>
    <row r="57" spans="1:7" ht="18" customHeight="1" x14ac:dyDescent="0.25">
      <c r="B57" s="56"/>
      <c r="C57" s="174"/>
      <c r="F57" s="23"/>
      <c r="G57" s="380"/>
    </row>
    <row r="58" spans="1:7" ht="20.25" x14ac:dyDescent="0.3">
      <c r="B58" s="217"/>
      <c r="C58" s="362" t="s">
        <v>311</v>
      </c>
      <c r="D58" s="363"/>
      <c r="E58" s="363"/>
      <c r="F58" s="364"/>
      <c r="G58" s="365"/>
    </row>
    <row r="59" spans="1:7" ht="18" customHeight="1" x14ac:dyDescent="0.3">
      <c r="B59" s="217"/>
      <c r="C59" s="488"/>
      <c r="D59" s="488"/>
      <c r="E59" s="488"/>
      <c r="F59" s="488"/>
      <c r="G59" s="365"/>
    </row>
    <row r="60" spans="1:7" ht="18" customHeight="1" x14ac:dyDescent="0.25">
      <c r="B60" s="217"/>
      <c r="C60" s="366"/>
      <c r="D60" s="363"/>
      <c r="E60" s="363"/>
      <c r="F60" s="364"/>
      <c r="G60" s="365"/>
    </row>
    <row r="61" spans="1:7" s="56" customFormat="1" ht="18" customHeight="1" x14ac:dyDescent="0.25">
      <c r="B61" s="215" t="s">
        <v>70</v>
      </c>
      <c r="C61" s="243" t="s">
        <v>71</v>
      </c>
      <c r="D61" s="270"/>
      <c r="E61" s="207"/>
      <c r="F61" s="171"/>
      <c r="G61" s="380"/>
    </row>
    <row r="62" spans="1:7" ht="18" customHeight="1" x14ac:dyDescent="0.25">
      <c r="B62" s="56"/>
      <c r="C62" s="174"/>
      <c r="F62" s="171"/>
      <c r="G62" s="380"/>
    </row>
    <row r="63" spans="1:7" ht="18" customHeight="1" x14ac:dyDescent="0.25">
      <c r="B63" s="57" t="s">
        <v>4</v>
      </c>
      <c r="C63" s="58" t="s">
        <v>72</v>
      </c>
      <c r="D63" s="60" t="s">
        <v>73</v>
      </c>
      <c r="E63" s="59" t="s">
        <v>74</v>
      </c>
      <c r="F63" s="57"/>
      <c r="G63" s="60" t="s">
        <v>75</v>
      </c>
    </row>
    <row r="64" spans="1:7" ht="18" customHeight="1" x14ac:dyDescent="0.25">
      <c r="B64" s="173"/>
      <c r="C64" s="174"/>
      <c r="F64" s="171"/>
      <c r="G64" s="380"/>
    </row>
    <row r="65" spans="2:7" ht="33.75" customHeight="1" x14ac:dyDescent="0.25">
      <c r="B65" s="289">
        <v>1</v>
      </c>
      <c r="C65" s="290" t="s">
        <v>76</v>
      </c>
      <c r="F65" s="171"/>
      <c r="G65" s="380"/>
    </row>
    <row r="66" spans="2:7" ht="18" customHeight="1" x14ac:dyDescent="0.25">
      <c r="B66" s="173"/>
      <c r="C66" s="174" t="s">
        <v>77</v>
      </c>
      <c r="D66" s="207">
        <v>1</v>
      </c>
      <c r="E66" s="86"/>
      <c r="F66" s="171"/>
      <c r="G66" s="374">
        <f>E66*D66</f>
        <v>0</v>
      </c>
    </row>
    <row r="67" spans="2:7" ht="18" customHeight="1" x14ac:dyDescent="0.25">
      <c r="B67" s="173"/>
      <c r="C67" s="209"/>
      <c r="F67" s="56"/>
      <c r="G67" s="374"/>
    </row>
    <row r="68" spans="2:7" ht="35.25" customHeight="1" x14ac:dyDescent="0.25">
      <c r="B68" s="289">
        <v>2</v>
      </c>
      <c r="C68" s="290" t="s">
        <v>78</v>
      </c>
      <c r="F68" s="171"/>
      <c r="G68" s="374"/>
    </row>
    <row r="69" spans="2:7" ht="18" customHeight="1" x14ac:dyDescent="0.25">
      <c r="B69" s="173"/>
      <c r="C69" s="174" t="s">
        <v>77</v>
      </c>
      <c r="D69" s="207">
        <v>1</v>
      </c>
      <c r="F69" s="171"/>
      <c r="G69" s="374">
        <f>E69*D69</f>
        <v>0</v>
      </c>
    </row>
    <row r="70" spans="2:7" ht="18" customHeight="1" x14ac:dyDescent="0.25">
      <c r="B70" s="173"/>
      <c r="C70" s="209"/>
      <c r="F70" s="56"/>
      <c r="G70" s="374"/>
    </row>
    <row r="71" spans="2:7" ht="33.75" customHeight="1" x14ac:dyDescent="0.25">
      <c r="B71" s="289">
        <v>3</v>
      </c>
      <c r="C71" s="290" t="s">
        <v>312</v>
      </c>
      <c r="F71" s="171"/>
      <c r="G71" s="374"/>
    </row>
    <row r="72" spans="2:7" ht="18" customHeight="1" x14ac:dyDescent="0.25">
      <c r="B72" s="173"/>
      <c r="C72" s="174" t="s">
        <v>77</v>
      </c>
      <c r="D72" s="207">
        <v>2</v>
      </c>
      <c r="F72" s="171"/>
      <c r="G72" s="374">
        <f>E72*D72</f>
        <v>0</v>
      </c>
    </row>
    <row r="73" spans="2:7" ht="18" customHeight="1" x14ac:dyDescent="0.25">
      <c r="B73" s="173"/>
      <c r="C73" s="209"/>
      <c r="F73" s="56"/>
      <c r="G73" s="374"/>
    </row>
    <row r="74" spans="2:7" ht="34.5" customHeight="1" x14ac:dyDescent="0.25">
      <c r="B74" s="289">
        <v>4</v>
      </c>
      <c r="C74" s="290" t="s">
        <v>80</v>
      </c>
      <c r="F74" s="171"/>
      <c r="G74" s="374"/>
    </row>
    <row r="75" spans="2:7" ht="18" customHeight="1" x14ac:dyDescent="0.25">
      <c r="B75" s="173"/>
      <c r="C75" s="174" t="s">
        <v>77</v>
      </c>
      <c r="D75" s="207">
        <v>43</v>
      </c>
      <c r="F75" s="171"/>
      <c r="G75" s="374">
        <f>E75*D75</f>
        <v>0</v>
      </c>
    </row>
    <row r="76" spans="2:7" ht="18" customHeight="1" x14ac:dyDescent="0.25">
      <c r="B76" s="173"/>
      <c r="C76" s="209"/>
      <c r="F76" s="56"/>
      <c r="G76" s="374"/>
    </row>
    <row r="77" spans="2:7" ht="35.25" customHeight="1" x14ac:dyDescent="0.25">
      <c r="B77" s="289">
        <v>5</v>
      </c>
      <c r="C77" s="290" t="s">
        <v>81</v>
      </c>
      <c r="F77" s="171"/>
      <c r="G77" s="374"/>
    </row>
    <row r="78" spans="2:7" ht="18" customHeight="1" x14ac:dyDescent="0.25">
      <c r="B78" s="173"/>
      <c r="C78" s="174" t="s">
        <v>82</v>
      </c>
      <c r="D78" s="207">
        <v>2128</v>
      </c>
      <c r="F78" s="171"/>
      <c r="G78" s="374">
        <f>E78*D78</f>
        <v>0</v>
      </c>
    </row>
    <row r="79" spans="2:7" ht="18" customHeight="1" x14ac:dyDescent="0.25">
      <c r="B79" s="173"/>
      <c r="C79" s="174"/>
      <c r="F79" s="171"/>
      <c r="G79" s="374"/>
    </row>
    <row r="80" spans="2:7" ht="35.25" customHeight="1" x14ac:dyDescent="0.25">
      <c r="B80" s="289">
        <v>6</v>
      </c>
      <c r="C80" s="290" t="s">
        <v>83</v>
      </c>
      <c r="F80" s="171"/>
      <c r="G80" s="374"/>
    </row>
    <row r="81" spans="2:7" ht="18" customHeight="1" x14ac:dyDescent="0.25">
      <c r="B81" s="173"/>
      <c r="C81" s="230" t="s">
        <v>84</v>
      </c>
      <c r="F81" s="171"/>
      <c r="G81" s="374"/>
    </row>
    <row r="82" spans="2:7" ht="18" customHeight="1" x14ac:dyDescent="0.25">
      <c r="B82" s="173"/>
      <c r="C82" s="174" t="s">
        <v>77</v>
      </c>
      <c r="D82" s="207">
        <v>5</v>
      </c>
      <c r="F82" s="171"/>
      <c r="G82" s="374">
        <f>E82*D82</f>
        <v>0</v>
      </c>
    </row>
    <row r="83" spans="2:7" ht="18" customHeight="1" x14ac:dyDescent="0.25">
      <c r="B83" s="173"/>
      <c r="C83" s="246"/>
      <c r="F83" s="56"/>
      <c r="G83" s="374"/>
    </row>
    <row r="84" spans="2:7" ht="90" x14ac:dyDescent="0.25">
      <c r="B84" s="289">
        <v>7</v>
      </c>
      <c r="C84" s="290" t="s">
        <v>278</v>
      </c>
      <c r="F84" s="207"/>
      <c r="G84" s="374"/>
    </row>
    <row r="85" spans="2:7" ht="18" customHeight="1" x14ac:dyDescent="0.25">
      <c r="B85" s="173"/>
      <c r="C85" s="174" t="s">
        <v>77</v>
      </c>
      <c r="D85" s="207">
        <v>4</v>
      </c>
      <c r="F85" s="207"/>
      <c r="G85" s="374">
        <f>E85*D85</f>
        <v>0</v>
      </c>
    </row>
    <row r="86" spans="2:7" ht="18" customHeight="1" x14ac:dyDescent="0.25">
      <c r="B86" s="56"/>
      <c r="C86" s="275"/>
      <c r="F86" s="56"/>
      <c r="G86" s="374"/>
    </row>
    <row r="87" spans="2:7" s="56" customFormat="1" ht="33" customHeight="1" x14ac:dyDescent="0.2">
      <c r="B87" s="289">
        <v>8</v>
      </c>
      <c r="C87" s="290" t="s">
        <v>86</v>
      </c>
      <c r="D87" s="207"/>
      <c r="E87" s="207"/>
      <c r="F87" s="171"/>
      <c r="G87" s="374"/>
    </row>
    <row r="88" spans="2:7" s="56" customFormat="1" ht="18" customHeight="1" x14ac:dyDescent="0.2">
      <c r="B88" s="173"/>
      <c r="C88" s="174" t="s">
        <v>82</v>
      </c>
      <c r="D88" s="207">
        <v>544</v>
      </c>
      <c r="E88" s="207"/>
      <c r="F88" s="171"/>
      <c r="G88" s="374">
        <f>E88*D88</f>
        <v>0</v>
      </c>
    </row>
    <row r="89" spans="2:7" s="56" customFormat="1" ht="18" customHeight="1" x14ac:dyDescent="0.2">
      <c r="B89" s="173"/>
      <c r="C89" s="246"/>
      <c r="D89" s="207"/>
      <c r="E89" s="207"/>
      <c r="G89" s="374"/>
    </row>
    <row r="90" spans="2:7" s="56" customFormat="1" ht="50.25" customHeight="1" x14ac:dyDescent="0.2">
      <c r="B90" s="289">
        <v>9</v>
      </c>
      <c r="C90" s="290" t="s">
        <v>280</v>
      </c>
      <c r="D90" s="207"/>
      <c r="E90" s="207"/>
      <c r="F90" s="171"/>
      <c r="G90" s="374"/>
    </row>
    <row r="91" spans="2:7" ht="18" customHeight="1" x14ac:dyDescent="0.25">
      <c r="B91" s="173"/>
      <c r="C91" s="174" t="s">
        <v>88</v>
      </c>
      <c r="D91" s="207">
        <v>816</v>
      </c>
      <c r="F91" s="171"/>
      <c r="G91" s="374">
        <f>E91*D91</f>
        <v>0</v>
      </c>
    </row>
    <row r="92" spans="2:7" s="75" customFormat="1" ht="18" customHeight="1" x14ac:dyDescent="0.25">
      <c r="B92" s="173"/>
      <c r="C92" s="283"/>
      <c r="D92" s="284"/>
      <c r="E92" s="284"/>
      <c r="G92" s="374"/>
    </row>
    <row r="93" spans="2:7" s="75" customFormat="1" ht="45" x14ac:dyDescent="0.25">
      <c r="B93" s="289">
        <v>10</v>
      </c>
      <c r="C93" s="290" t="s">
        <v>89</v>
      </c>
      <c r="D93" s="207"/>
      <c r="E93" s="207"/>
      <c r="F93" s="171"/>
      <c r="G93" s="374"/>
    </row>
    <row r="94" spans="2:7" s="56" customFormat="1" ht="18" customHeight="1" x14ac:dyDescent="0.2">
      <c r="B94" s="173"/>
      <c r="C94" s="174" t="s">
        <v>90</v>
      </c>
      <c r="D94" s="207">
        <v>35</v>
      </c>
      <c r="E94" s="207"/>
      <c r="F94" s="171"/>
      <c r="G94" s="374">
        <f>E94*D94</f>
        <v>0</v>
      </c>
    </row>
    <row r="95" spans="2:7" ht="18" customHeight="1" x14ac:dyDescent="0.25">
      <c r="B95" s="173"/>
      <c r="C95" s="275"/>
      <c r="F95" s="56"/>
      <c r="G95" s="374"/>
    </row>
    <row r="96" spans="2:7" ht="49.5" customHeight="1" x14ac:dyDescent="0.25">
      <c r="B96" s="289">
        <v>11</v>
      </c>
      <c r="C96" s="290" t="s">
        <v>91</v>
      </c>
      <c r="E96" s="86"/>
      <c r="F96" s="171"/>
      <c r="G96" s="374"/>
    </row>
    <row r="97" spans="2:7" ht="18" customHeight="1" x14ac:dyDescent="0.25">
      <c r="B97" s="56"/>
      <c r="C97" s="174" t="s">
        <v>77</v>
      </c>
      <c r="D97" s="207">
        <v>2</v>
      </c>
      <c r="E97" s="86"/>
      <c r="F97" s="171"/>
      <c r="G97" s="374">
        <f>E97*D97</f>
        <v>0</v>
      </c>
    </row>
    <row r="98" spans="2:7" ht="18" customHeight="1" x14ac:dyDescent="0.25">
      <c r="B98" s="56"/>
      <c r="C98" s="174"/>
      <c r="E98" s="86"/>
      <c r="F98" s="171"/>
      <c r="G98" s="374"/>
    </row>
    <row r="99" spans="2:7" ht="33.75" customHeight="1" x14ac:dyDescent="0.25">
      <c r="B99" s="393">
        <v>12</v>
      </c>
      <c r="C99" s="367" t="s">
        <v>281</v>
      </c>
      <c r="D99" s="171"/>
      <c r="E99" s="86"/>
      <c r="F99" s="171"/>
      <c r="G99" s="374"/>
    </row>
    <row r="100" spans="2:7" ht="18" customHeight="1" x14ac:dyDescent="0.25">
      <c r="B100" s="368"/>
      <c r="C100" s="253" t="s">
        <v>77</v>
      </c>
      <c r="D100" s="171">
        <v>1</v>
      </c>
      <c r="E100" s="86"/>
      <c r="F100" s="171"/>
      <c r="G100" s="374">
        <f>E100*D100</f>
        <v>0</v>
      </c>
    </row>
    <row r="101" spans="2:7" ht="18" customHeight="1" x14ac:dyDescent="0.25">
      <c r="B101" s="368"/>
      <c r="C101" s="253"/>
      <c r="D101" s="171"/>
      <c r="E101" s="86"/>
      <c r="F101" s="171"/>
      <c r="G101" s="374"/>
    </row>
    <row r="102" spans="2:7" ht="60" x14ac:dyDescent="0.25">
      <c r="B102" s="393">
        <v>13</v>
      </c>
      <c r="C102" s="367" t="s">
        <v>93</v>
      </c>
      <c r="D102" s="171"/>
      <c r="E102" s="86"/>
      <c r="F102" s="171"/>
      <c r="G102" s="374"/>
    </row>
    <row r="103" spans="2:7" ht="18" customHeight="1" x14ac:dyDescent="0.25">
      <c r="B103" s="369"/>
      <c r="C103" s="370" t="s">
        <v>94</v>
      </c>
      <c r="D103" s="187">
        <v>1</v>
      </c>
      <c r="E103" s="285"/>
      <c r="F103" s="187"/>
      <c r="G103" s="399">
        <f>E103*D103</f>
        <v>0</v>
      </c>
    </row>
    <row r="104" spans="2:7" ht="18" customHeight="1" x14ac:dyDescent="0.25">
      <c r="B104" s="56"/>
      <c r="C104" s="209"/>
      <c r="F104" s="56"/>
      <c r="G104" s="374"/>
    </row>
    <row r="105" spans="2:7" ht="18" customHeight="1" x14ac:dyDescent="0.25">
      <c r="B105" s="414"/>
      <c r="C105" s="189" t="s">
        <v>95</v>
      </c>
      <c r="D105" s="165"/>
      <c r="E105" s="165"/>
      <c r="F105" s="165"/>
      <c r="G105" s="373">
        <f>G103+G100+G97+G94+G91+G88+G85+G82+G78+G75+G72+G69+G66</f>
        <v>0</v>
      </c>
    </row>
    <row r="106" spans="2:7" ht="18" customHeight="1" x14ac:dyDescent="0.25">
      <c r="B106" s="247"/>
      <c r="C106" s="209"/>
      <c r="F106" s="56"/>
      <c r="G106" s="56"/>
    </row>
    <row r="107" spans="2:7" ht="18" customHeight="1" x14ac:dyDescent="0.25">
      <c r="B107" s="247"/>
      <c r="C107" s="209"/>
      <c r="F107" s="56"/>
      <c r="G107" s="56"/>
    </row>
    <row r="108" spans="2:7" ht="18" customHeight="1" x14ac:dyDescent="0.25">
      <c r="B108" s="417" t="s">
        <v>96</v>
      </c>
      <c r="C108" s="237" t="s">
        <v>97</v>
      </c>
      <c r="D108" s="238"/>
      <c r="E108" s="171"/>
      <c r="F108" s="171"/>
      <c r="G108" s="374"/>
    </row>
    <row r="109" spans="2:7" ht="18" customHeight="1" x14ac:dyDescent="0.25">
      <c r="B109" s="247"/>
      <c r="C109" s="312"/>
      <c r="D109" s="171"/>
      <c r="E109" s="171"/>
      <c r="F109" s="171"/>
      <c r="G109" s="374"/>
    </row>
    <row r="110" spans="2:7" ht="18" customHeight="1" x14ac:dyDescent="0.25">
      <c r="B110" s="57" t="s">
        <v>4</v>
      </c>
      <c r="C110" s="58" t="s">
        <v>72</v>
      </c>
      <c r="D110" s="60" t="s">
        <v>73</v>
      </c>
      <c r="E110" s="59" t="s">
        <v>74</v>
      </c>
      <c r="F110" s="57"/>
      <c r="G110" s="60" t="s">
        <v>75</v>
      </c>
    </row>
    <row r="111" spans="2:7" ht="18" customHeight="1" x14ac:dyDescent="0.25">
      <c r="B111" s="247"/>
      <c r="C111" s="312"/>
      <c r="D111" s="171"/>
      <c r="E111" s="171"/>
      <c r="F111" s="171"/>
      <c r="G111" s="374"/>
    </row>
    <row r="112" spans="2:7" s="94" customFormat="1" ht="64.5" customHeight="1" x14ac:dyDescent="0.25">
      <c r="B112" s="247"/>
      <c r="C112" s="507" t="s">
        <v>98</v>
      </c>
      <c r="D112" s="507"/>
      <c r="E112" s="171"/>
      <c r="F112" s="171"/>
      <c r="G112" s="374"/>
    </row>
    <row r="113" spans="2:7" s="94" customFormat="1" x14ac:dyDescent="0.25">
      <c r="B113" s="247"/>
      <c r="C113" s="310"/>
      <c r="D113" s="248"/>
      <c r="E113" s="171"/>
      <c r="F113" s="171"/>
      <c r="G113" s="374"/>
    </row>
    <row r="114" spans="2:7" s="94" customFormat="1" ht="35.25" customHeight="1" x14ac:dyDescent="0.25">
      <c r="B114" s="287">
        <v>1</v>
      </c>
      <c r="C114" s="290" t="s">
        <v>341</v>
      </c>
      <c r="D114" s="248"/>
      <c r="E114" s="171"/>
      <c r="F114" s="171"/>
      <c r="G114" s="374"/>
    </row>
    <row r="115" spans="2:7" s="94" customFormat="1" x14ac:dyDescent="0.25">
      <c r="B115" s="247"/>
      <c r="C115" s="310"/>
      <c r="D115" s="248"/>
      <c r="E115" s="171"/>
      <c r="F115" s="171"/>
      <c r="G115" s="374"/>
    </row>
    <row r="116" spans="2:7" s="94" customFormat="1" x14ac:dyDescent="0.25">
      <c r="B116" s="247"/>
      <c r="C116" s="174" t="s">
        <v>282</v>
      </c>
      <c r="D116" s="248"/>
      <c r="E116" s="171"/>
      <c r="F116" s="171"/>
      <c r="G116" s="374"/>
    </row>
    <row r="117" spans="2:7" s="94" customFormat="1" x14ac:dyDescent="0.25">
      <c r="B117" s="247"/>
      <c r="C117" s="174" t="s">
        <v>101</v>
      </c>
      <c r="D117" s="207">
        <v>11</v>
      </c>
      <c r="E117" s="171"/>
      <c r="F117" s="171"/>
      <c r="G117" s="374">
        <f>E117*D117</f>
        <v>0</v>
      </c>
    </row>
    <row r="118" spans="2:7" ht="18" customHeight="1" x14ac:dyDescent="0.25">
      <c r="B118" s="247"/>
      <c r="C118" s="246"/>
      <c r="F118" s="56"/>
      <c r="G118" s="374"/>
    </row>
    <row r="119" spans="2:7" ht="63.75" customHeight="1" x14ac:dyDescent="0.25">
      <c r="B119" s="287">
        <v>2</v>
      </c>
      <c r="C119" s="99" t="s">
        <v>313</v>
      </c>
      <c r="F119" s="171"/>
      <c r="G119" s="374"/>
    </row>
    <row r="120" spans="2:7" ht="18" customHeight="1" x14ac:dyDescent="0.25">
      <c r="B120" s="173"/>
      <c r="C120" s="174" t="s">
        <v>103</v>
      </c>
      <c r="D120" s="207">
        <v>326</v>
      </c>
      <c r="F120" s="171"/>
      <c r="G120" s="374">
        <f>E120*D120</f>
        <v>0</v>
      </c>
    </row>
    <row r="121" spans="2:7" ht="18" customHeight="1" x14ac:dyDescent="0.25">
      <c r="B121" s="173"/>
      <c r="C121" s="174"/>
      <c r="F121" s="171"/>
      <c r="G121" s="374"/>
    </row>
    <row r="122" spans="2:7" ht="60" x14ac:dyDescent="0.25">
      <c r="B122" s="287">
        <v>3</v>
      </c>
      <c r="C122" s="290" t="s">
        <v>342</v>
      </c>
      <c r="F122" s="171"/>
      <c r="G122" s="374"/>
    </row>
    <row r="123" spans="2:7" ht="18" customHeight="1" x14ac:dyDescent="0.25">
      <c r="B123" s="173"/>
      <c r="C123" s="174" t="s">
        <v>103</v>
      </c>
      <c r="D123" s="207">
        <v>933</v>
      </c>
      <c r="F123" s="171"/>
      <c r="G123" s="374">
        <f>E123*D123</f>
        <v>0</v>
      </c>
    </row>
    <row r="124" spans="2:7" s="56" customFormat="1" ht="18" customHeight="1" x14ac:dyDescent="0.2">
      <c r="B124" s="173"/>
      <c r="C124" s="209"/>
      <c r="D124" s="207"/>
      <c r="E124" s="207"/>
      <c r="G124" s="374"/>
    </row>
    <row r="125" spans="2:7" s="56" customFormat="1" ht="75" x14ac:dyDescent="0.2">
      <c r="B125" s="289">
        <v>4</v>
      </c>
      <c r="C125" s="290" t="s">
        <v>315</v>
      </c>
      <c r="D125" s="207"/>
      <c r="E125" s="207"/>
      <c r="F125" s="171"/>
      <c r="G125" s="374"/>
    </row>
    <row r="126" spans="2:7" ht="18" customHeight="1" x14ac:dyDescent="0.25">
      <c r="B126" s="173"/>
      <c r="C126" s="174" t="s">
        <v>109</v>
      </c>
      <c r="F126" s="171"/>
      <c r="G126" s="374"/>
    </row>
    <row r="127" spans="2:7" ht="18" customHeight="1" x14ac:dyDescent="0.25">
      <c r="B127" s="173"/>
      <c r="C127" s="174" t="s">
        <v>107</v>
      </c>
      <c r="D127" s="207">
        <v>2652</v>
      </c>
      <c r="F127" s="171"/>
      <c r="G127" s="374">
        <f>E127*D127</f>
        <v>0</v>
      </c>
    </row>
    <row r="128" spans="2:7" ht="18" customHeight="1" x14ac:dyDescent="0.25">
      <c r="B128" s="173"/>
      <c r="C128" s="275"/>
      <c r="F128" s="56"/>
      <c r="G128" s="374"/>
    </row>
    <row r="129" spans="2:7" ht="51" customHeight="1" x14ac:dyDescent="0.25">
      <c r="B129" s="289">
        <v>5</v>
      </c>
      <c r="C129" s="290" t="s">
        <v>343</v>
      </c>
      <c r="F129" s="171"/>
      <c r="G129" s="374"/>
    </row>
    <row r="130" spans="2:7" s="56" customFormat="1" ht="18" customHeight="1" x14ac:dyDescent="0.2">
      <c r="B130" s="173"/>
      <c r="C130" s="174" t="s">
        <v>109</v>
      </c>
      <c r="D130" s="207"/>
      <c r="E130" s="207"/>
      <c r="F130" s="171"/>
      <c r="G130" s="374"/>
    </row>
    <row r="131" spans="2:7" s="56" customFormat="1" ht="18" customHeight="1" x14ac:dyDescent="0.2">
      <c r="B131" s="173"/>
      <c r="C131" s="174" t="s">
        <v>110</v>
      </c>
      <c r="D131" s="207">
        <v>37</v>
      </c>
      <c r="E131" s="207"/>
      <c r="F131" s="171"/>
      <c r="G131" s="374">
        <f>E131*D131</f>
        <v>0</v>
      </c>
    </row>
    <row r="132" spans="2:7" s="25" customFormat="1" ht="18" customHeight="1" x14ac:dyDescent="0.2">
      <c r="B132" s="173"/>
      <c r="C132" s="258"/>
      <c r="D132" s="171"/>
      <c r="E132" s="171"/>
      <c r="F132" s="247"/>
      <c r="G132" s="374"/>
    </row>
    <row r="133" spans="2:7" x14ac:dyDescent="0.25">
      <c r="B133" s="289">
        <v>6</v>
      </c>
      <c r="C133" s="290" t="s">
        <v>111</v>
      </c>
      <c r="F133" s="207"/>
      <c r="G133" s="374"/>
    </row>
    <row r="134" spans="2:7" ht="18" customHeight="1" x14ac:dyDescent="0.25">
      <c r="B134" s="173"/>
      <c r="C134" s="174" t="s">
        <v>101</v>
      </c>
      <c r="D134" s="207">
        <v>68</v>
      </c>
      <c r="F134" s="207"/>
      <c r="G134" s="374">
        <f>E134*D134</f>
        <v>0</v>
      </c>
    </row>
    <row r="135" spans="2:7" ht="18" customHeight="1" x14ac:dyDescent="0.25">
      <c r="B135" s="173"/>
      <c r="C135" s="209"/>
      <c r="F135" s="56"/>
      <c r="G135" s="374"/>
    </row>
    <row r="136" spans="2:7" ht="51.75" customHeight="1" x14ac:dyDescent="0.25">
      <c r="B136" s="289">
        <v>7</v>
      </c>
      <c r="C136" s="290" t="s">
        <v>112</v>
      </c>
      <c r="F136" s="207"/>
      <c r="G136" s="374"/>
    </row>
    <row r="137" spans="2:7" ht="18" customHeight="1" x14ac:dyDescent="0.25">
      <c r="B137" s="173"/>
      <c r="C137" s="174" t="s">
        <v>101</v>
      </c>
      <c r="D137" s="207">
        <v>2</v>
      </c>
      <c r="F137" s="207"/>
      <c r="G137" s="374">
        <f>E137*D137</f>
        <v>0</v>
      </c>
    </row>
    <row r="138" spans="2:7" ht="18" customHeight="1" x14ac:dyDescent="0.25">
      <c r="B138" s="173"/>
      <c r="C138" s="275"/>
      <c r="F138" s="56"/>
      <c r="G138" s="374"/>
    </row>
    <row r="139" spans="2:7" ht="64.5" customHeight="1" x14ac:dyDescent="0.25">
      <c r="B139" s="289">
        <v>8</v>
      </c>
      <c r="C139" s="290" t="s">
        <v>316</v>
      </c>
      <c r="F139" s="207"/>
      <c r="G139" s="374"/>
    </row>
    <row r="140" spans="2:7" s="56" customFormat="1" ht="18" customHeight="1" x14ac:dyDescent="0.2">
      <c r="B140" s="173"/>
      <c r="C140" s="174" t="s">
        <v>114</v>
      </c>
      <c r="D140" s="207"/>
      <c r="E140" s="207"/>
      <c r="F140" s="207"/>
      <c r="G140" s="374"/>
    </row>
    <row r="141" spans="2:7" s="56" customFormat="1" ht="18" customHeight="1" x14ac:dyDescent="0.2">
      <c r="B141" s="173"/>
      <c r="C141" s="174" t="s">
        <v>101</v>
      </c>
      <c r="D141" s="207">
        <v>55</v>
      </c>
      <c r="E141" s="207"/>
      <c r="F141" s="207"/>
      <c r="G141" s="374">
        <f>E141*D141</f>
        <v>0</v>
      </c>
    </row>
    <row r="142" spans="2:7" s="56" customFormat="1" ht="18" customHeight="1" x14ac:dyDescent="0.2">
      <c r="B142" s="173"/>
      <c r="C142" s="209"/>
      <c r="D142" s="207"/>
      <c r="E142" s="207"/>
      <c r="G142" s="374"/>
    </row>
    <row r="143" spans="2:7" s="56" customFormat="1" ht="33.75" customHeight="1" x14ac:dyDescent="0.2">
      <c r="B143" s="289">
        <v>9</v>
      </c>
      <c r="C143" s="290" t="s">
        <v>115</v>
      </c>
      <c r="D143" s="207"/>
      <c r="E143" s="207"/>
      <c r="F143" s="171"/>
      <c r="G143" s="374"/>
    </row>
    <row r="144" spans="2:7" s="56" customFormat="1" ht="18" customHeight="1" x14ac:dyDescent="0.2">
      <c r="B144" s="173"/>
      <c r="C144" s="174" t="s">
        <v>88</v>
      </c>
      <c r="D144" s="207">
        <v>1490</v>
      </c>
      <c r="E144" s="207"/>
      <c r="F144" s="171"/>
      <c r="G144" s="374">
        <f>E144*D144</f>
        <v>0</v>
      </c>
    </row>
    <row r="145" spans="2:7" s="56" customFormat="1" ht="18" customHeight="1" x14ac:dyDescent="0.2">
      <c r="B145" s="173"/>
      <c r="C145" s="209"/>
      <c r="D145" s="207"/>
      <c r="E145" s="207"/>
      <c r="G145" s="374"/>
    </row>
    <row r="146" spans="2:7" s="56" customFormat="1" ht="81" customHeight="1" x14ac:dyDescent="0.2">
      <c r="B146" s="289">
        <v>10</v>
      </c>
      <c r="C146" s="290" t="s">
        <v>116</v>
      </c>
      <c r="D146" s="207"/>
      <c r="E146" s="207"/>
      <c r="F146" s="207"/>
      <c r="G146" s="374"/>
    </row>
    <row r="147" spans="2:7" s="56" customFormat="1" ht="18" customHeight="1" x14ac:dyDescent="0.2">
      <c r="B147" s="173"/>
      <c r="C147" s="174" t="s">
        <v>101</v>
      </c>
      <c r="D147" s="207">
        <v>155</v>
      </c>
      <c r="E147" s="207"/>
      <c r="F147" s="171"/>
      <c r="G147" s="374">
        <f>E147*D147</f>
        <v>0</v>
      </c>
    </row>
    <row r="148" spans="2:7" s="56" customFormat="1" ht="18" customHeight="1" x14ac:dyDescent="0.2">
      <c r="B148" s="173"/>
      <c r="C148" s="209"/>
      <c r="D148" s="207"/>
      <c r="E148" s="207"/>
      <c r="G148" s="374"/>
    </row>
    <row r="149" spans="2:7" ht="50.25" customHeight="1" x14ac:dyDescent="0.25">
      <c r="B149" s="289">
        <v>11</v>
      </c>
      <c r="C149" s="290" t="s">
        <v>117</v>
      </c>
      <c r="F149" s="207"/>
      <c r="G149" s="374"/>
    </row>
    <row r="150" spans="2:7" ht="18" customHeight="1" x14ac:dyDescent="0.25">
      <c r="B150" s="173"/>
      <c r="C150" s="174" t="s">
        <v>101</v>
      </c>
      <c r="D150" s="207">
        <v>144</v>
      </c>
      <c r="F150" s="171"/>
      <c r="G150" s="374">
        <f>E150*D150</f>
        <v>0</v>
      </c>
    </row>
    <row r="151" spans="2:7" ht="18" customHeight="1" x14ac:dyDescent="0.25">
      <c r="B151" s="173"/>
      <c r="C151" s="209"/>
      <c r="F151" s="56"/>
      <c r="G151" s="374"/>
    </row>
    <row r="152" spans="2:7" ht="35.25" customHeight="1" x14ac:dyDescent="0.25">
      <c r="B152" s="289">
        <v>12</v>
      </c>
      <c r="C152" s="290" t="s">
        <v>118</v>
      </c>
      <c r="F152" s="171"/>
      <c r="G152" s="374"/>
    </row>
    <row r="153" spans="2:7" ht="18" customHeight="1" x14ac:dyDescent="0.25">
      <c r="B153" s="173"/>
      <c r="C153" s="174" t="s">
        <v>101</v>
      </c>
      <c r="D153" s="207">
        <v>464</v>
      </c>
      <c r="F153" s="171"/>
      <c r="G153" s="374">
        <f>E153*D153</f>
        <v>0</v>
      </c>
    </row>
    <row r="154" spans="2:7" ht="18" customHeight="1" x14ac:dyDescent="0.25">
      <c r="B154" s="173"/>
      <c r="C154" s="209"/>
      <c r="F154" s="56"/>
      <c r="G154" s="374"/>
    </row>
    <row r="155" spans="2:7" ht="81" customHeight="1" x14ac:dyDescent="0.25">
      <c r="B155" s="289">
        <v>13</v>
      </c>
      <c r="C155" s="290" t="s">
        <v>119</v>
      </c>
      <c r="F155" s="171"/>
      <c r="G155" s="374"/>
    </row>
    <row r="156" spans="2:7" ht="18" customHeight="1" x14ac:dyDescent="0.25">
      <c r="B156" s="311"/>
      <c r="C156" s="312" t="s">
        <v>101</v>
      </c>
      <c r="D156" s="171">
        <v>1599</v>
      </c>
      <c r="E156" s="171"/>
      <c r="F156" s="171"/>
      <c r="G156" s="374">
        <f>E156*D156</f>
        <v>0</v>
      </c>
    </row>
    <row r="157" spans="2:7" ht="18" customHeight="1" x14ac:dyDescent="0.25">
      <c r="B157" s="311"/>
      <c r="C157" s="275"/>
      <c r="F157" s="56"/>
      <c r="G157" s="374"/>
    </row>
    <row r="158" spans="2:7" ht="81.75" customHeight="1" x14ac:dyDescent="0.25">
      <c r="B158" s="289">
        <v>14</v>
      </c>
      <c r="C158" s="290" t="s">
        <v>344</v>
      </c>
      <c r="F158" s="171"/>
      <c r="G158" s="374"/>
    </row>
    <row r="159" spans="2:7" ht="18" customHeight="1" x14ac:dyDescent="0.25">
      <c r="B159" s="311"/>
      <c r="C159" s="290" t="s">
        <v>101</v>
      </c>
      <c r="D159" s="171">
        <v>39</v>
      </c>
      <c r="E159" s="171"/>
      <c r="F159" s="171"/>
      <c r="G159" s="374">
        <f>E159*D159</f>
        <v>0</v>
      </c>
    </row>
    <row r="160" spans="2:7" ht="18" customHeight="1" x14ac:dyDescent="0.25">
      <c r="B160" s="311"/>
      <c r="C160" s="275"/>
      <c r="F160" s="56"/>
      <c r="G160" s="374"/>
    </row>
    <row r="161" spans="2:7" ht="52.5" customHeight="1" x14ac:dyDescent="0.25">
      <c r="B161" s="289">
        <v>15</v>
      </c>
      <c r="C161" s="310" t="s">
        <v>400</v>
      </c>
      <c r="F161" s="56"/>
      <c r="G161" s="374"/>
    </row>
    <row r="162" spans="2:7" x14ac:dyDescent="0.25">
      <c r="B162" s="56"/>
      <c r="C162" s="310" t="s">
        <v>122</v>
      </c>
      <c r="D162" s="171">
        <v>16</v>
      </c>
      <c r="E162" s="171"/>
      <c r="F162" s="171"/>
      <c r="G162" s="374">
        <f>E162*D162</f>
        <v>0</v>
      </c>
    </row>
    <row r="163" spans="2:7" x14ac:dyDescent="0.25">
      <c r="B163" s="56"/>
      <c r="C163" s="310"/>
      <c r="F163" s="56"/>
      <c r="G163" s="374"/>
    </row>
    <row r="164" spans="2:7" ht="64.5" customHeight="1" x14ac:dyDescent="0.25">
      <c r="B164" s="289">
        <v>16</v>
      </c>
      <c r="C164" s="99" t="s">
        <v>123</v>
      </c>
      <c r="F164" s="171"/>
      <c r="G164" s="374"/>
    </row>
    <row r="165" spans="2:7" ht="18" customHeight="1" x14ac:dyDescent="0.25">
      <c r="B165" s="311"/>
      <c r="C165" s="312" t="s">
        <v>101</v>
      </c>
      <c r="D165" s="171">
        <v>57</v>
      </c>
      <c r="E165" s="171"/>
      <c r="F165" s="171"/>
      <c r="G165" s="374">
        <f>E165*D165</f>
        <v>0</v>
      </c>
    </row>
    <row r="166" spans="2:7" ht="18" customHeight="1" x14ac:dyDescent="0.25">
      <c r="B166" s="311"/>
      <c r="C166" s="312"/>
      <c r="D166" s="171"/>
      <c r="E166" s="171"/>
      <c r="F166" s="171"/>
      <c r="G166" s="374"/>
    </row>
    <row r="167" spans="2:7" ht="50.25" customHeight="1" x14ac:dyDescent="0.25">
      <c r="B167" s="289">
        <v>17</v>
      </c>
      <c r="C167" s="290" t="s">
        <v>124</v>
      </c>
      <c r="D167" s="171"/>
      <c r="E167" s="171"/>
      <c r="F167" s="171"/>
      <c r="G167" s="374"/>
    </row>
    <row r="168" spans="2:7" ht="18" customHeight="1" x14ac:dyDescent="0.25">
      <c r="B168" s="311"/>
      <c r="C168" s="312" t="s">
        <v>101</v>
      </c>
      <c r="D168" s="171">
        <v>11</v>
      </c>
      <c r="E168" s="171"/>
      <c r="F168" s="171"/>
      <c r="G168" s="374">
        <f>E168*D168</f>
        <v>0</v>
      </c>
    </row>
    <row r="169" spans="2:7" ht="18" customHeight="1" x14ac:dyDescent="0.25">
      <c r="B169" s="311"/>
      <c r="C169" s="312"/>
      <c r="D169" s="171"/>
      <c r="E169" s="171"/>
      <c r="F169" s="171"/>
      <c r="G169" s="374"/>
    </row>
    <row r="170" spans="2:7" ht="34.5" customHeight="1" x14ac:dyDescent="0.25">
      <c r="B170" s="289">
        <v>18</v>
      </c>
      <c r="C170" s="290" t="s">
        <v>125</v>
      </c>
      <c r="D170" s="171"/>
      <c r="E170" s="171"/>
      <c r="F170" s="171"/>
      <c r="G170" s="374"/>
    </row>
    <row r="171" spans="2:7" ht="18" customHeight="1" x14ac:dyDescent="0.25">
      <c r="B171" s="159"/>
      <c r="C171" s="160" t="s">
        <v>88</v>
      </c>
      <c r="D171" s="187">
        <v>43</v>
      </c>
      <c r="E171" s="187"/>
      <c r="F171" s="187"/>
      <c r="G171" s="399">
        <f>E171*D171</f>
        <v>0</v>
      </c>
    </row>
    <row r="172" spans="2:7" ht="18" customHeight="1" x14ac:dyDescent="0.25">
      <c r="B172" s="311"/>
      <c r="C172" s="312"/>
      <c r="D172" s="171"/>
      <c r="E172" s="171"/>
      <c r="F172" s="171"/>
      <c r="G172" s="374"/>
    </row>
    <row r="173" spans="2:7" ht="18" customHeight="1" x14ac:dyDescent="0.25">
      <c r="B173" s="414"/>
      <c r="C173" s="189" t="s">
        <v>126</v>
      </c>
      <c r="D173" s="165"/>
      <c r="E173" s="165"/>
      <c r="F173" s="292"/>
      <c r="G173" s="373">
        <f>G171+G168+G165+G162+G159+G156+G153+G150+G147+G144+G141+G137+G134+G131+G127+G123+G120+G117</f>
        <v>0</v>
      </c>
    </row>
    <row r="174" spans="2:7" ht="18" customHeight="1" x14ac:dyDescent="0.25">
      <c r="B174" s="56"/>
      <c r="C174" s="209"/>
      <c r="F174" s="56"/>
      <c r="G174" s="56"/>
    </row>
    <row r="175" spans="2:7" ht="18" customHeight="1" x14ac:dyDescent="0.25">
      <c r="B175" s="417" t="s">
        <v>127</v>
      </c>
      <c r="C175" s="237" t="s">
        <v>128</v>
      </c>
      <c r="D175" s="238"/>
      <c r="E175" s="186"/>
      <c r="F175" s="186"/>
      <c r="G175" s="377"/>
    </row>
    <row r="176" spans="2:7" ht="18" customHeight="1" x14ac:dyDescent="0.25">
      <c r="B176" s="417"/>
      <c r="C176" s="237"/>
      <c r="D176" s="238"/>
      <c r="E176" s="186"/>
      <c r="F176" s="186"/>
      <c r="G176" s="377"/>
    </row>
    <row r="177" spans="2:7" ht="18" customHeight="1" x14ac:dyDescent="0.25">
      <c r="B177" s="57" t="s">
        <v>4</v>
      </c>
      <c r="C177" s="58" t="s">
        <v>72</v>
      </c>
      <c r="D177" s="60" t="s">
        <v>73</v>
      </c>
      <c r="E177" s="59" t="s">
        <v>74</v>
      </c>
      <c r="F177" s="57"/>
      <c r="G177" s="60" t="s">
        <v>75</v>
      </c>
    </row>
    <row r="178" spans="2:7" ht="18" customHeight="1" x14ac:dyDescent="0.25">
      <c r="B178" s="417"/>
      <c r="C178" s="237"/>
      <c r="D178" s="238"/>
      <c r="E178" s="186"/>
      <c r="F178" s="186"/>
      <c r="G178" s="377"/>
    </row>
    <row r="179" spans="2:7" ht="93" customHeight="1" x14ac:dyDescent="0.25">
      <c r="B179" s="289">
        <v>1</v>
      </c>
      <c r="C179" s="290" t="s">
        <v>129</v>
      </c>
      <c r="D179" s="238"/>
      <c r="E179" s="186"/>
      <c r="F179" s="186"/>
      <c r="G179" s="377"/>
    </row>
    <row r="180" spans="2:7" ht="18" customHeight="1" x14ac:dyDescent="0.25">
      <c r="B180" s="417"/>
      <c r="C180" s="174" t="s">
        <v>101</v>
      </c>
      <c r="D180" s="207">
        <v>933</v>
      </c>
      <c r="E180" s="508"/>
      <c r="F180" s="186"/>
      <c r="G180" s="378">
        <f>E180*D180</f>
        <v>0</v>
      </c>
    </row>
    <row r="181" spans="2:7" ht="18" customHeight="1" x14ac:dyDescent="0.25">
      <c r="B181" s="417"/>
      <c r="C181" s="237"/>
      <c r="D181" s="238"/>
      <c r="E181" s="186"/>
      <c r="F181" s="186"/>
      <c r="G181" s="378"/>
    </row>
    <row r="182" spans="2:7" ht="65.25" customHeight="1" x14ac:dyDescent="0.25">
      <c r="B182" s="289">
        <v>2</v>
      </c>
      <c r="C182" s="290" t="s">
        <v>318</v>
      </c>
      <c r="D182" s="238"/>
      <c r="E182" s="186"/>
      <c r="F182" s="186"/>
      <c r="G182" s="378"/>
    </row>
    <row r="183" spans="2:7" ht="18" customHeight="1" x14ac:dyDescent="0.25">
      <c r="B183" s="417"/>
      <c r="C183" s="174" t="s">
        <v>88</v>
      </c>
      <c r="D183" s="207">
        <v>2332</v>
      </c>
      <c r="E183" s="508"/>
      <c r="F183" s="186"/>
      <c r="G183" s="378">
        <f>E183*D183</f>
        <v>0</v>
      </c>
    </row>
    <row r="184" spans="2:7" ht="18" customHeight="1" x14ac:dyDescent="0.25">
      <c r="B184" s="417"/>
      <c r="C184" s="237"/>
      <c r="D184" s="238"/>
      <c r="E184" s="186"/>
      <c r="F184" s="186"/>
      <c r="G184" s="378"/>
    </row>
    <row r="185" spans="2:7" ht="63.75" customHeight="1" x14ac:dyDescent="0.25">
      <c r="B185" s="289">
        <v>3</v>
      </c>
      <c r="C185" s="290" t="s">
        <v>131</v>
      </c>
      <c r="F185" s="171"/>
      <c r="G185" s="378"/>
    </row>
    <row r="186" spans="2:7" ht="18" customHeight="1" x14ac:dyDescent="0.25">
      <c r="B186" s="173"/>
      <c r="C186" s="174" t="s">
        <v>101</v>
      </c>
      <c r="D186" s="207">
        <v>245</v>
      </c>
      <c r="F186" s="171"/>
      <c r="G186" s="378">
        <f>E186*D186</f>
        <v>0</v>
      </c>
    </row>
    <row r="187" spans="2:7" ht="18" customHeight="1" x14ac:dyDescent="0.25">
      <c r="B187" s="173"/>
      <c r="C187" s="275"/>
      <c r="F187" s="56"/>
      <c r="G187" s="378"/>
    </row>
    <row r="188" spans="2:7" ht="49.5" customHeight="1" x14ac:dyDescent="0.25">
      <c r="B188" s="289">
        <v>4</v>
      </c>
      <c r="C188" s="290" t="s">
        <v>319</v>
      </c>
      <c r="F188" s="171"/>
      <c r="G188" s="378"/>
    </row>
    <row r="189" spans="2:7" ht="18" customHeight="1" x14ac:dyDescent="0.25">
      <c r="B189" s="173"/>
      <c r="C189" s="174" t="s">
        <v>88</v>
      </c>
      <c r="D189" s="207">
        <v>816</v>
      </c>
      <c r="F189" s="171"/>
      <c r="G189" s="378">
        <f>E189*D189</f>
        <v>0</v>
      </c>
    </row>
    <row r="190" spans="2:7" ht="18" customHeight="1" x14ac:dyDescent="0.25">
      <c r="B190" s="173"/>
      <c r="C190" s="275"/>
      <c r="F190" s="56"/>
      <c r="G190" s="378"/>
    </row>
    <row r="191" spans="2:7" ht="64.5" customHeight="1" x14ac:dyDescent="0.25">
      <c r="B191" s="289">
        <v>5</v>
      </c>
      <c r="C191" s="290" t="s">
        <v>133</v>
      </c>
      <c r="F191" s="171"/>
      <c r="G191" s="378"/>
    </row>
    <row r="192" spans="2:7" ht="18" customHeight="1" x14ac:dyDescent="0.25">
      <c r="B192" s="173"/>
      <c r="C192" s="174" t="s">
        <v>88</v>
      </c>
      <c r="D192" s="207">
        <v>272</v>
      </c>
      <c r="F192" s="171"/>
      <c r="G192" s="378">
        <f>E192*D192</f>
        <v>0</v>
      </c>
    </row>
    <row r="193" spans="2:7" ht="18" customHeight="1" x14ac:dyDescent="0.25">
      <c r="B193" s="114"/>
      <c r="C193" s="92"/>
      <c r="G193" s="378"/>
    </row>
    <row r="194" spans="2:7" ht="45" x14ac:dyDescent="0.25">
      <c r="B194" s="154">
        <v>6</v>
      </c>
      <c r="C194" s="155" t="s">
        <v>134</v>
      </c>
      <c r="F194" s="27"/>
      <c r="G194" s="378"/>
    </row>
    <row r="195" spans="2:7" ht="24" customHeight="1" x14ac:dyDescent="0.25">
      <c r="B195" s="114"/>
      <c r="C195" s="26" t="s">
        <v>88</v>
      </c>
      <c r="D195" s="171">
        <v>272</v>
      </c>
      <c r="E195" s="171"/>
      <c r="F195" s="27"/>
      <c r="G195" s="378">
        <f>E195*D195</f>
        <v>0</v>
      </c>
    </row>
    <row r="196" spans="2:7" ht="18" customHeight="1" x14ac:dyDescent="0.25">
      <c r="B196" s="114"/>
      <c r="C196" s="92"/>
      <c r="G196" s="378"/>
    </row>
    <row r="197" spans="2:7" ht="34.5" customHeight="1" x14ac:dyDescent="0.25">
      <c r="B197" s="154">
        <v>7</v>
      </c>
      <c r="C197" s="155" t="s">
        <v>135</v>
      </c>
      <c r="F197" s="27"/>
      <c r="G197" s="378"/>
    </row>
    <row r="198" spans="2:7" ht="18" customHeight="1" x14ac:dyDescent="0.25">
      <c r="B198" s="180"/>
      <c r="C198" s="26" t="s">
        <v>88</v>
      </c>
      <c r="D198" s="171">
        <v>816</v>
      </c>
      <c r="E198" s="171"/>
      <c r="F198" s="27"/>
      <c r="G198" s="378">
        <f>E198*D198</f>
        <v>0</v>
      </c>
    </row>
    <row r="199" spans="2:7" ht="18" customHeight="1" x14ac:dyDescent="0.25">
      <c r="B199" s="180"/>
      <c r="C199" s="92"/>
      <c r="G199" s="378"/>
    </row>
    <row r="200" spans="2:7" ht="65.25" customHeight="1" x14ac:dyDescent="0.25">
      <c r="B200" s="154">
        <v>8</v>
      </c>
      <c r="C200" s="155" t="s">
        <v>136</v>
      </c>
      <c r="D200" s="171"/>
      <c r="E200" s="171"/>
      <c r="F200" s="27"/>
      <c r="G200" s="378"/>
    </row>
    <row r="201" spans="2:7" ht="18" customHeight="1" x14ac:dyDescent="0.25">
      <c r="B201" s="180"/>
      <c r="C201" s="26" t="s">
        <v>88</v>
      </c>
      <c r="D201" s="171">
        <v>1088</v>
      </c>
      <c r="E201" s="171"/>
      <c r="F201" s="27"/>
      <c r="G201" s="378">
        <f>E201*D201</f>
        <v>0</v>
      </c>
    </row>
    <row r="202" spans="2:7" ht="18" customHeight="1" x14ac:dyDescent="0.25">
      <c r="B202" s="180"/>
      <c r="C202" s="294"/>
      <c r="G202" s="378"/>
    </row>
    <row r="203" spans="2:7" ht="35.25" customHeight="1" x14ac:dyDescent="0.25">
      <c r="B203" s="154">
        <v>9</v>
      </c>
      <c r="C203" s="222" t="s">
        <v>137</v>
      </c>
      <c r="D203" s="171"/>
      <c r="E203" s="171"/>
      <c r="F203" s="240"/>
      <c r="G203" s="378"/>
    </row>
    <row r="204" spans="2:7" s="56" customFormat="1" ht="18" customHeight="1" x14ac:dyDescent="0.2">
      <c r="B204" s="159"/>
      <c r="C204" s="160" t="s">
        <v>88</v>
      </c>
      <c r="D204" s="187">
        <v>22</v>
      </c>
      <c r="E204" s="187"/>
      <c r="F204" s="295"/>
      <c r="G204" s="394">
        <f>E204*D204</f>
        <v>0</v>
      </c>
    </row>
    <row r="205" spans="2:7" s="56" customFormat="1" ht="18" customHeight="1" x14ac:dyDescent="0.2">
      <c r="B205" s="180"/>
      <c r="C205" s="246"/>
      <c r="D205" s="207"/>
      <c r="E205" s="207"/>
      <c r="G205" s="378"/>
    </row>
    <row r="206" spans="2:7" ht="18" customHeight="1" x14ac:dyDescent="0.25">
      <c r="B206" s="167"/>
      <c r="C206" s="189" t="s">
        <v>138</v>
      </c>
      <c r="D206" s="165"/>
      <c r="E206" s="165"/>
      <c r="F206" s="292"/>
      <c r="G206" s="373">
        <f>G204+G201+G198+G195+G192+G189+G186+G183+G180</f>
        <v>0</v>
      </c>
    </row>
    <row r="207" spans="2:7" ht="18" customHeight="1" x14ac:dyDescent="0.25">
      <c r="B207" s="114"/>
      <c r="C207" s="115"/>
      <c r="D207" s="171"/>
      <c r="E207" s="171"/>
      <c r="F207" s="116"/>
      <c r="G207" s="361"/>
    </row>
    <row r="208" spans="2:7" ht="18" customHeight="1" x14ac:dyDescent="0.25"/>
    <row r="209" spans="2:7" ht="18" customHeight="1" x14ac:dyDescent="0.25"/>
    <row r="210" spans="2:7" ht="18" customHeight="1" x14ac:dyDescent="0.25">
      <c r="B210" s="215" t="s">
        <v>139</v>
      </c>
      <c r="C210" s="243" t="s">
        <v>140</v>
      </c>
      <c r="D210" s="266"/>
      <c r="E210" s="272"/>
      <c r="F210" s="27"/>
      <c r="G210" s="361"/>
    </row>
    <row r="211" spans="2:7" ht="18" customHeight="1" x14ac:dyDescent="0.25">
      <c r="C211" s="22"/>
      <c r="F211" s="27"/>
      <c r="G211" s="361"/>
    </row>
    <row r="212" spans="2:7" ht="18" customHeight="1" x14ac:dyDescent="0.25">
      <c r="B212" s="57" t="s">
        <v>4</v>
      </c>
      <c r="C212" s="58" t="s">
        <v>72</v>
      </c>
      <c r="D212" s="60" t="s">
        <v>73</v>
      </c>
      <c r="E212" s="59" t="s">
        <v>74</v>
      </c>
      <c r="F212" s="57"/>
      <c r="G212" s="60" t="s">
        <v>75</v>
      </c>
    </row>
    <row r="213" spans="2:7" ht="18" customHeight="1" x14ac:dyDescent="0.25">
      <c r="C213" s="22"/>
      <c r="F213" s="27"/>
      <c r="G213" s="361"/>
    </row>
    <row r="214" spans="2:7" ht="49.5" customHeight="1" x14ac:dyDescent="0.25">
      <c r="B214" s="154">
        <v>1</v>
      </c>
      <c r="C214" s="155" t="s">
        <v>141</v>
      </c>
      <c r="F214" s="27"/>
      <c r="G214" s="361"/>
    </row>
    <row r="215" spans="2:7" x14ac:dyDescent="0.25">
      <c r="B215" s="114"/>
      <c r="C215" s="298" t="s">
        <v>142</v>
      </c>
      <c r="F215" s="27"/>
      <c r="G215" s="361"/>
    </row>
    <row r="216" spans="2:7" ht="18" customHeight="1" x14ac:dyDescent="0.25">
      <c r="B216" s="114"/>
      <c r="C216" s="22" t="s">
        <v>122</v>
      </c>
      <c r="D216" s="207">
        <v>16</v>
      </c>
      <c r="E216" s="86"/>
      <c r="F216" s="27"/>
      <c r="G216" s="241">
        <f>E216*D216</f>
        <v>0</v>
      </c>
    </row>
    <row r="217" spans="2:7" ht="18" customHeight="1" x14ac:dyDescent="0.25">
      <c r="B217" s="114"/>
      <c r="C217" s="22"/>
      <c r="E217" s="86"/>
      <c r="F217" s="27"/>
      <c r="G217" s="241"/>
    </row>
    <row r="218" spans="2:7" ht="51" customHeight="1" x14ac:dyDescent="0.25">
      <c r="B218" s="154">
        <v>2</v>
      </c>
      <c r="C218" s="155" t="s">
        <v>141</v>
      </c>
      <c r="F218" s="27"/>
      <c r="G218" s="241"/>
    </row>
    <row r="219" spans="2:7" ht="18" customHeight="1" x14ac:dyDescent="0.25">
      <c r="B219" s="114"/>
      <c r="C219" s="22" t="s">
        <v>101</v>
      </c>
      <c r="D219" s="207">
        <v>1</v>
      </c>
      <c r="E219" s="86"/>
      <c r="G219" s="241">
        <f>E219*D219</f>
        <v>0</v>
      </c>
    </row>
    <row r="220" spans="2:7" ht="18" customHeight="1" x14ac:dyDescent="0.25">
      <c r="B220" s="114"/>
      <c r="C220" s="22"/>
      <c r="E220" s="86"/>
      <c r="G220" s="241"/>
    </row>
    <row r="221" spans="2:7" ht="64.5" customHeight="1" x14ac:dyDescent="0.25">
      <c r="B221" s="154">
        <v>3</v>
      </c>
      <c r="C221" s="155" t="s">
        <v>144</v>
      </c>
      <c r="F221" s="27"/>
      <c r="G221" s="241"/>
    </row>
    <row r="222" spans="2:7" s="94" customFormat="1" ht="18" customHeight="1" x14ac:dyDescent="0.25">
      <c r="B222" s="114"/>
      <c r="C222" s="22" t="s">
        <v>122</v>
      </c>
      <c r="D222" s="207">
        <v>21</v>
      </c>
      <c r="E222" s="207"/>
      <c r="F222" s="27"/>
      <c r="G222" s="241">
        <f>E222*D222</f>
        <v>0</v>
      </c>
    </row>
    <row r="223" spans="2:7" ht="18" customHeight="1" x14ac:dyDescent="0.25">
      <c r="B223" s="114"/>
      <c r="C223" s="92"/>
      <c r="G223" s="241"/>
    </row>
    <row r="224" spans="2:7" s="94" customFormat="1" ht="51.75" customHeight="1" x14ac:dyDescent="0.25">
      <c r="B224" s="154">
        <v>4</v>
      </c>
      <c r="C224" s="155" t="s">
        <v>320</v>
      </c>
      <c r="D224" s="207"/>
      <c r="E224" s="207"/>
      <c r="F224" s="27"/>
      <c r="G224" s="241"/>
    </row>
    <row r="225" spans="2:7" ht="18" customHeight="1" x14ac:dyDescent="0.25">
      <c r="B225" s="114"/>
      <c r="C225" s="22" t="s">
        <v>122</v>
      </c>
      <c r="D225" s="207">
        <v>17</v>
      </c>
      <c r="F225" s="27"/>
      <c r="G225" s="241">
        <f>E225*D225</f>
        <v>0</v>
      </c>
    </row>
    <row r="226" spans="2:7" ht="18" customHeight="1" x14ac:dyDescent="0.25">
      <c r="B226" s="114"/>
      <c r="C226" s="22"/>
      <c r="F226" s="27"/>
      <c r="G226" s="241"/>
    </row>
    <row r="227" spans="2:7" ht="125.25" customHeight="1" x14ac:dyDescent="0.25">
      <c r="B227" s="154">
        <v>5</v>
      </c>
      <c r="C227" s="300" t="s">
        <v>146</v>
      </c>
      <c r="F227" s="27"/>
      <c r="G227" s="241"/>
    </row>
    <row r="228" spans="2:7" ht="18" customHeight="1" x14ac:dyDescent="0.25">
      <c r="B228" s="114"/>
      <c r="C228" s="305" t="s">
        <v>77</v>
      </c>
      <c r="D228" s="207">
        <v>2</v>
      </c>
      <c r="F228" s="27"/>
      <c r="G228" s="241">
        <f>E228*D228</f>
        <v>0</v>
      </c>
    </row>
    <row r="229" spans="2:7" ht="18" customHeight="1" x14ac:dyDescent="0.25">
      <c r="B229" s="114"/>
      <c r="C229" s="22"/>
      <c r="F229" s="27"/>
      <c r="G229" s="241"/>
    </row>
    <row r="230" spans="2:7" ht="49.5" customHeight="1" x14ac:dyDescent="0.25">
      <c r="B230" s="154">
        <v>6</v>
      </c>
      <c r="C230" s="308" t="s">
        <v>345</v>
      </c>
      <c r="F230" s="27"/>
      <c r="G230" s="241"/>
    </row>
    <row r="231" spans="2:7" ht="18" customHeight="1" x14ac:dyDescent="0.25">
      <c r="B231" s="114"/>
      <c r="C231" s="305" t="s">
        <v>77</v>
      </c>
      <c r="D231" s="207">
        <v>1</v>
      </c>
      <c r="F231" s="27"/>
      <c r="G231" s="241">
        <f>E231*D231</f>
        <v>0</v>
      </c>
    </row>
    <row r="232" spans="2:7" ht="18" customHeight="1" x14ac:dyDescent="0.25">
      <c r="B232" s="114"/>
      <c r="C232" s="22"/>
      <c r="F232" s="27"/>
      <c r="G232" s="241"/>
    </row>
    <row r="233" spans="2:7" ht="48.75" customHeight="1" x14ac:dyDescent="0.25">
      <c r="B233" s="154">
        <v>7</v>
      </c>
      <c r="C233" s="308" t="s">
        <v>346</v>
      </c>
      <c r="F233" s="27"/>
      <c r="G233" s="241"/>
    </row>
    <row r="234" spans="2:7" ht="18" customHeight="1" x14ac:dyDescent="0.25">
      <c r="B234" s="114"/>
      <c r="C234" s="305" t="s">
        <v>77</v>
      </c>
      <c r="D234" s="207">
        <v>1</v>
      </c>
      <c r="F234" s="27"/>
      <c r="G234" s="241">
        <f>E234*D234</f>
        <v>0</v>
      </c>
    </row>
    <row r="235" spans="2:7" ht="18" customHeight="1" x14ac:dyDescent="0.25">
      <c r="B235" s="114"/>
      <c r="C235" s="22"/>
      <c r="F235" s="27"/>
      <c r="G235" s="241"/>
    </row>
    <row r="236" spans="2:7" ht="65.25" customHeight="1" x14ac:dyDescent="0.25">
      <c r="B236" s="154">
        <v>8</v>
      </c>
      <c r="C236" s="155" t="s">
        <v>288</v>
      </c>
      <c r="F236" s="27"/>
      <c r="G236" s="241"/>
    </row>
    <row r="237" spans="2:7" ht="18" customHeight="1" x14ac:dyDescent="0.25">
      <c r="B237" s="114"/>
      <c r="C237" s="26" t="s">
        <v>122</v>
      </c>
      <c r="D237" s="171">
        <v>2</v>
      </c>
      <c r="E237" s="171"/>
      <c r="F237" s="27"/>
      <c r="G237" s="241">
        <f>E237*D237</f>
        <v>0</v>
      </c>
    </row>
    <row r="238" spans="2:7" ht="18" customHeight="1" x14ac:dyDescent="0.25">
      <c r="B238" s="114"/>
      <c r="C238" s="92"/>
      <c r="G238" s="241"/>
    </row>
    <row r="239" spans="2:7" s="94" customFormat="1" ht="48.75" customHeight="1" x14ac:dyDescent="0.25">
      <c r="B239" s="154">
        <v>9</v>
      </c>
      <c r="C239" s="310" t="s">
        <v>289</v>
      </c>
      <c r="D239" s="171"/>
      <c r="E239" s="171"/>
      <c r="F239" s="171"/>
      <c r="G239" s="241"/>
    </row>
    <row r="240" spans="2:7" ht="18" customHeight="1" x14ac:dyDescent="0.25">
      <c r="B240" s="311"/>
      <c r="C240" s="312" t="s">
        <v>77</v>
      </c>
      <c r="D240" s="171">
        <v>5</v>
      </c>
      <c r="E240" s="171"/>
      <c r="F240" s="171"/>
      <c r="G240" s="241">
        <f>E240*D240</f>
        <v>0</v>
      </c>
    </row>
    <row r="241" spans="2:7" ht="18" customHeight="1" x14ac:dyDescent="0.25">
      <c r="C241" s="26"/>
      <c r="D241" s="171"/>
      <c r="E241" s="171"/>
      <c r="F241" s="27"/>
      <c r="G241" s="241"/>
    </row>
    <row r="242" spans="2:7" ht="30" x14ac:dyDescent="0.25">
      <c r="B242" s="154">
        <v>10</v>
      </c>
      <c r="C242" s="500" t="s">
        <v>290</v>
      </c>
      <c r="D242" s="187"/>
      <c r="E242" s="187"/>
      <c r="F242" s="187"/>
      <c r="G242" s="372">
        <f>ROUND(0.1*SUM(G216:G240),2)</f>
        <v>0</v>
      </c>
    </row>
    <row r="243" spans="2:7" ht="18" customHeight="1" x14ac:dyDescent="0.25">
      <c r="B243" s="316"/>
      <c r="C243" s="92"/>
    </row>
    <row r="244" spans="2:7" ht="18" customHeight="1" x14ac:dyDescent="0.25">
      <c r="B244" s="236"/>
      <c r="C244" s="189" t="s">
        <v>152</v>
      </c>
      <c r="D244" s="182"/>
      <c r="E244" s="182"/>
      <c r="F244" s="182"/>
      <c r="G244" s="373">
        <f>G242+G240+G237+G234+G231+G228+G225+G222+G219+G216</f>
        <v>0</v>
      </c>
    </row>
    <row r="245" spans="2:7" ht="18" customHeight="1" x14ac:dyDescent="0.25">
      <c r="B245" s="379"/>
      <c r="C245" s="92"/>
    </row>
    <row r="246" spans="2:7" ht="18" customHeight="1" x14ac:dyDescent="0.25">
      <c r="B246" s="315"/>
      <c r="C246" s="92"/>
    </row>
    <row r="247" spans="2:7" ht="18" customHeight="1" x14ac:dyDescent="0.25">
      <c r="B247" s="315"/>
      <c r="C247" s="92"/>
    </row>
    <row r="248" spans="2:7" ht="20.25" x14ac:dyDescent="0.3">
      <c r="B248" s="236"/>
      <c r="C248" s="330" t="s">
        <v>296</v>
      </c>
    </row>
    <row r="249" spans="2:7" ht="20.25" x14ac:dyDescent="0.3">
      <c r="B249" s="236"/>
      <c r="C249" s="330"/>
    </row>
    <row r="250" spans="2:7" ht="18" customHeight="1" x14ac:dyDescent="0.25">
      <c r="B250" s="57" t="s">
        <v>4</v>
      </c>
      <c r="C250" s="58" t="s">
        <v>72</v>
      </c>
      <c r="D250" s="60" t="s">
        <v>73</v>
      </c>
      <c r="E250" s="59" t="s">
        <v>74</v>
      </c>
      <c r="F250" s="57"/>
      <c r="G250" s="60" t="s">
        <v>75</v>
      </c>
    </row>
    <row r="251" spans="2:7" ht="18" customHeight="1" x14ac:dyDescent="0.25">
      <c r="B251" s="167"/>
      <c r="C251" s="92"/>
    </row>
    <row r="252" spans="2:7" s="56" customFormat="1" ht="360" x14ac:dyDescent="0.2">
      <c r="B252" s="154">
        <v>1</v>
      </c>
      <c r="C252" s="205" t="s">
        <v>208</v>
      </c>
      <c r="D252" s="171"/>
      <c r="E252" s="171"/>
      <c r="F252" s="171"/>
      <c r="G252" s="380"/>
    </row>
    <row r="253" spans="2:7" s="56" customFormat="1" ht="18" customHeight="1" x14ac:dyDescent="0.2">
      <c r="B253" s="173"/>
      <c r="C253" s="174" t="s">
        <v>321</v>
      </c>
      <c r="D253" s="207"/>
      <c r="E253" s="207"/>
      <c r="F253" s="208"/>
      <c r="G253" s="381"/>
    </row>
    <row r="254" spans="2:7" s="56" customFormat="1" ht="18" customHeight="1" x14ac:dyDescent="0.2">
      <c r="B254" s="173"/>
      <c r="C254" s="174" t="s">
        <v>82</v>
      </c>
      <c r="D254" s="207">
        <v>1096</v>
      </c>
      <c r="E254" s="207"/>
      <c r="F254" s="207"/>
      <c r="G254" s="241">
        <f>D254*E254</f>
        <v>0</v>
      </c>
    </row>
    <row r="255" spans="2:7" s="56" customFormat="1" ht="18" customHeight="1" x14ac:dyDescent="0.2">
      <c r="B255" s="173"/>
      <c r="C255" s="174" t="s">
        <v>322</v>
      </c>
      <c r="D255" s="207"/>
      <c r="E255" s="207"/>
      <c r="F255" s="208"/>
      <c r="G255" s="241"/>
    </row>
    <row r="256" spans="2:7" s="56" customFormat="1" ht="18" customHeight="1" x14ac:dyDescent="0.2">
      <c r="B256" s="173"/>
      <c r="C256" s="174" t="s">
        <v>82</v>
      </c>
      <c r="D256" s="207">
        <v>1032</v>
      </c>
      <c r="E256" s="207"/>
      <c r="F256" s="207"/>
      <c r="G256" s="241">
        <f>D256*E256</f>
        <v>0</v>
      </c>
    </row>
    <row r="257" spans="2:7" s="56" customFormat="1" ht="18" customHeight="1" x14ac:dyDescent="0.2">
      <c r="B257" s="173"/>
      <c r="C257" s="174"/>
      <c r="D257" s="207"/>
      <c r="E257" s="207"/>
      <c r="F257" s="207"/>
      <c r="G257" s="241"/>
    </row>
    <row r="258" spans="2:7" s="56" customFormat="1" ht="105" x14ac:dyDescent="0.2">
      <c r="B258" s="154">
        <v>2</v>
      </c>
      <c r="C258" s="205" t="s">
        <v>393</v>
      </c>
      <c r="D258" s="207"/>
      <c r="E258" s="207"/>
      <c r="F258" s="207"/>
      <c r="G258" s="241"/>
    </row>
    <row r="259" spans="2:7" s="56" customFormat="1" ht="18" customHeight="1" x14ac:dyDescent="0.2">
      <c r="B259" s="173"/>
      <c r="C259" s="174" t="s">
        <v>211</v>
      </c>
      <c r="D259" s="207"/>
      <c r="E259" s="207"/>
      <c r="F259" s="207"/>
      <c r="G259" s="241"/>
    </row>
    <row r="260" spans="2:7" s="56" customFormat="1" ht="18" customHeight="1" x14ac:dyDescent="0.2">
      <c r="B260" s="173"/>
      <c r="C260" s="174" t="s">
        <v>82</v>
      </c>
      <c r="D260" s="207">
        <v>15</v>
      </c>
      <c r="E260" s="207"/>
      <c r="F260" s="207"/>
      <c r="G260" s="241">
        <f>D260*E260</f>
        <v>0</v>
      </c>
    </row>
    <row r="261" spans="2:7" s="56" customFormat="1" ht="18" customHeight="1" x14ac:dyDescent="0.2">
      <c r="B261" s="173"/>
      <c r="C261" s="209"/>
      <c r="D261" s="207"/>
      <c r="E261" s="207"/>
      <c r="G261" s="241"/>
    </row>
    <row r="262" spans="2:7" s="56" customFormat="1" ht="315" x14ac:dyDescent="0.2">
      <c r="B262" s="154">
        <v>3</v>
      </c>
      <c r="C262" s="205" t="s">
        <v>212</v>
      </c>
      <c r="D262" s="207"/>
      <c r="E262" s="171"/>
      <c r="F262" s="208"/>
      <c r="G262" s="241"/>
    </row>
    <row r="263" spans="2:7" ht="18" customHeight="1" x14ac:dyDescent="0.25">
      <c r="B263" s="114"/>
      <c r="C263" s="115" t="s">
        <v>323</v>
      </c>
      <c r="D263" s="171"/>
      <c r="E263" s="171"/>
      <c r="F263" s="208"/>
      <c r="G263" s="241"/>
    </row>
    <row r="264" spans="2:7" ht="18" customHeight="1" x14ac:dyDescent="0.25">
      <c r="B264" s="114"/>
      <c r="C264" s="22" t="s">
        <v>77</v>
      </c>
      <c r="D264" s="171">
        <v>1</v>
      </c>
      <c r="E264" s="171"/>
      <c r="F264" s="208"/>
      <c r="G264" s="241">
        <f>D264*E264</f>
        <v>0</v>
      </c>
    </row>
    <row r="265" spans="2:7" ht="18" customHeight="1" x14ac:dyDescent="0.25">
      <c r="B265" s="114"/>
      <c r="C265" s="115" t="s">
        <v>324</v>
      </c>
      <c r="D265" s="171"/>
      <c r="E265" s="171"/>
      <c r="F265" s="208"/>
      <c r="G265" s="241"/>
    </row>
    <row r="266" spans="2:7" ht="18" customHeight="1" x14ac:dyDescent="0.25">
      <c r="B266" s="114"/>
      <c r="C266" s="22" t="s">
        <v>77</v>
      </c>
      <c r="D266" s="171">
        <v>1</v>
      </c>
      <c r="E266" s="171"/>
      <c r="F266" s="208"/>
      <c r="G266" s="241">
        <f>D266*E266</f>
        <v>0</v>
      </c>
    </row>
    <row r="267" spans="2:7" x14ac:dyDescent="0.25">
      <c r="B267" s="211"/>
      <c r="C267" s="395" t="s">
        <v>347</v>
      </c>
      <c r="D267" s="334"/>
      <c r="E267" s="334"/>
      <c r="F267" s="335"/>
      <c r="G267" s="241"/>
    </row>
    <row r="268" spans="2:7" x14ac:dyDescent="0.25">
      <c r="B268" s="211"/>
      <c r="C268" s="22" t="s">
        <v>77</v>
      </c>
      <c r="D268" s="336">
        <v>1</v>
      </c>
      <c r="E268" s="336"/>
      <c r="F268" s="337"/>
      <c r="G268" s="241">
        <f>D268*E268</f>
        <v>0</v>
      </c>
    </row>
    <row r="269" spans="2:7" ht="18" customHeight="1" x14ac:dyDescent="0.25">
      <c r="B269" s="114"/>
      <c r="C269" s="115" t="s">
        <v>348</v>
      </c>
      <c r="D269" s="171"/>
      <c r="E269" s="171"/>
      <c r="F269" s="208"/>
      <c r="G269" s="241"/>
    </row>
    <row r="270" spans="2:7" ht="18" customHeight="1" x14ac:dyDescent="0.25">
      <c r="B270" s="114"/>
      <c r="C270" s="22" t="s">
        <v>77</v>
      </c>
      <c r="D270" s="171">
        <v>16</v>
      </c>
      <c r="E270" s="171"/>
      <c r="F270" s="208"/>
      <c r="G270" s="241">
        <f>D270*E270</f>
        <v>0</v>
      </c>
    </row>
    <row r="271" spans="2:7" ht="18" customHeight="1" x14ac:dyDescent="0.25">
      <c r="B271" s="114"/>
      <c r="C271" s="115" t="s">
        <v>326</v>
      </c>
      <c r="D271" s="171"/>
      <c r="E271" s="171"/>
      <c r="F271" s="208"/>
      <c r="G271" s="241"/>
    </row>
    <row r="272" spans="2:7" ht="18" customHeight="1" x14ac:dyDescent="0.25">
      <c r="B272" s="114"/>
      <c r="C272" s="22" t="s">
        <v>77</v>
      </c>
      <c r="D272" s="171">
        <v>4</v>
      </c>
      <c r="E272" s="171"/>
      <c r="F272" s="208"/>
      <c r="G272" s="241">
        <f>D272*E272</f>
        <v>0</v>
      </c>
    </row>
    <row r="273" spans="2:7" ht="18" customHeight="1" x14ac:dyDescent="0.25">
      <c r="B273" s="114"/>
      <c r="C273" s="115" t="s">
        <v>349</v>
      </c>
      <c r="D273" s="171"/>
      <c r="E273" s="171"/>
      <c r="F273" s="208"/>
      <c r="G273" s="241"/>
    </row>
    <row r="274" spans="2:7" ht="18" customHeight="1" x14ac:dyDescent="0.25">
      <c r="B274" s="114"/>
      <c r="C274" s="22" t="s">
        <v>77</v>
      </c>
      <c r="D274" s="171">
        <v>4</v>
      </c>
      <c r="E274" s="171"/>
      <c r="F274" s="208"/>
      <c r="G274" s="241">
        <f>D274*E274</f>
        <v>0</v>
      </c>
    </row>
    <row r="275" spans="2:7" ht="18" customHeight="1" x14ac:dyDescent="0.25">
      <c r="B275" s="114"/>
      <c r="C275" s="115" t="s">
        <v>350</v>
      </c>
      <c r="D275" s="171"/>
      <c r="E275" s="171"/>
      <c r="F275" s="208"/>
      <c r="G275" s="241"/>
    </row>
    <row r="276" spans="2:7" ht="18" customHeight="1" x14ac:dyDescent="0.25">
      <c r="B276" s="114"/>
      <c r="C276" s="22" t="s">
        <v>77</v>
      </c>
      <c r="D276" s="171">
        <v>7</v>
      </c>
      <c r="E276" s="171"/>
      <c r="F276" s="208"/>
      <c r="G276" s="241">
        <f>D276*E276</f>
        <v>0</v>
      </c>
    </row>
    <row r="277" spans="2:7" ht="18" customHeight="1" x14ac:dyDescent="0.25">
      <c r="B277" s="114"/>
      <c r="C277" s="115" t="s">
        <v>351</v>
      </c>
      <c r="D277" s="171"/>
      <c r="E277" s="171"/>
      <c r="F277" s="208"/>
      <c r="G277" s="241"/>
    </row>
    <row r="278" spans="2:7" ht="18" customHeight="1" x14ac:dyDescent="0.25">
      <c r="B278" s="114"/>
      <c r="C278" s="22" t="s">
        <v>77</v>
      </c>
      <c r="D278" s="171">
        <v>12</v>
      </c>
      <c r="E278" s="171"/>
      <c r="F278" s="208"/>
      <c r="G278" s="241">
        <f>D278*E278</f>
        <v>0</v>
      </c>
    </row>
    <row r="279" spans="2:7" s="215" customFormat="1" ht="18" customHeight="1" x14ac:dyDescent="0.25">
      <c r="B279" s="114"/>
      <c r="C279" s="115" t="s">
        <v>228</v>
      </c>
      <c r="D279" s="171"/>
      <c r="E279" s="171"/>
      <c r="F279" s="208"/>
      <c r="G279" s="241"/>
    </row>
    <row r="280" spans="2:7" ht="18" customHeight="1" x14ac:dyDescent="0.25">
      <c r="B280" s="114"/>
      <c r="C280" s="22" t="s">
        <v>77</v>
      </c>
      <c r="D280" s="171">
        <v>16</v>
      </c>
      <c r="E280" s="171"/>
      <c r="F280" s="208"/>
      <c r="G280" s="241">
        <f>D280*E280</f>
        <v>0</v>
      </c>
    </row>
    <row r="281" spans="2:7" x14ac:dyDescent="0.25">
      <c r="B281" s="211"/>
      <c r="C281" s="332" t="s">
        <v>352</v>
      </c>
      <c r="D281" s="213"/>
      <c r="E281" s="171"/>
      <c r="F281" s="208"/>
      <c r="G281" s="241"/>
    </row>
    <row r="282" spans="2:7" x14ac:dyDescent="0.25">
      <c r="B282" s="211"/>
      <c r="C282" s="332" t="s">
        <v>77</v>
      </c>
      <c r="D282" s="171">
        <v>1</v>
      </c>
      <c r="E282" s="171"/>
      <c r="F282" s="208"/>
      <c r="G282" s="241">
        <f>D282*E282</f>
        <v>0</v>
      </c>
    </row>
    <row r="283" spans="2:7" ht="18" customHeight="1" x14ac:dyDescent="0.25">
      <c r="B283" s="114"/>
      <c r="C283" s="115" t="s">
        <v>232</v>
      </c>
      <c r="D283" s="171"/>
      <c r="E283" s="171"/>
      <c r="F283" s="208"/>
      <c r="G283" s="241"/>
    </row>
    <row r="284" spans="2:7" ht="18" customHeight="1" x14ac:dyDescent="0.25">
      <c r="B284" s="114"/>
      <c r="C284" s="22" t="s">
        <v>77</v>
      </c>
      <c r="D284" s="171">
        <v>1</v>
      </c>
      <c r="E284" s="171"/>
      <c r="F284" s="208"/>
      <c r="G284" s="241">
        <f>D284*E284</f>
        <v>0</v>
      </c>
    </row>
    <row r="285" spans="2:7" ht="18" customHeight="1" x14ac:dyDescent="0.25">
      <c r="B285" s="114"/>
      <c r="C285" s="115" t="s">
        <v>330</v>
      </c>
      <c r="D285" s="171"/>
      <c r="E285" s="171"/>
      <c r="F285" s="208"/>
      <c r="G285" s="241"/>
    </row>
    <row r="286" spans="2:7" ht="18" customHeight="1" x14ac:dyDescent="0.25">
      <c r="B286" s="114"/>
      <c r="C286" s="22" t="s">
        <v>77</v>
      </c>
      <c r="D286" s="171">
        <v>39</v>
      </c>
      <c r="E286" s="171"/>
      <c r="F286" s="208"/>
      <c r="G286" s="241">
        <f>D286*E286</f>
        <v>0</v>
      </c>
    </row>
    <row r="287" spans="2:7" x14ac:dyDescent="0.25">
      <c r="B287" s="211"/>
      <c r="F287" s="208"/>
      <c r="G287" s="241"/>
    </row>
    <row r="288" spans="2:7" ht="80.25" customHeight="1" x14ac:dyDescent="0.25">
      <c r="B288" s="154">
        <v>4</v>
      </c>
      <c r="C288" s="205" t="s">
        <v>234</v>
      </c>
      <c r="D288" s="171"/>
      <c r="E288" s="171"/>
      <c r="F288" s="208"/>
      <c r="G288" s="241"/>
    </row>
    <row r="289" spans="2:7" ht="18" customHeight="1" x14ac:dyDescent="0.25">
      <c r="B289" s="114"/>
      <c r="C289" s="147"/>
      <c r="D289" s="170"/>
      <c r="E289" s="171"/>
      <c r="F289" s="171"/>
      <c r="G289" s="241"/>
    </row>
    <row r="290" spans="2:7" ht="165" x14ac:dyDescent="0.25">
      <c r="B290" s="114"/>
      <c r="C290" s="216" t="s">
        <v>236</v>
      </c>
      <c r="D290" s="171"/>
      <c r="E290" s="171"/>
      <c r="F290" s="208"/>
      <c r="G290" s="241"/>
    </row>
    <row r="291" spans="2:7" ht="18" customHeight="1" x14ac:dyDescent="0.25">
      <c r="B291" s="114"/>
      <c r="C291" s="22" t="s">
        <v>77</v>
      </c>
      <c r="D291" s="171">
        <v>1</v>
      </c>
      <c r="E291" s="171"/>
      <c r="F291" s="208"/>
      <c r="G291" s="241">
        <f>D291*E291</f>
        <v>0</v>
      </c>
    </row>
    <row r="292" spans="2:7" ht="18" customHeight="1" x14ac:dyDescent="0.25">
      <c r="B292" s="114"/>
      <c r="C292" s="22"/>
      <c r="D292" s="171"/>
      <c r="E292" s="171"/>
      <c r="F292" s="208"/>
      <c r="G292" s="241"/>
    </row>
    <row r="293" spans="2:7" ht="165" x14ac:dyDescent="0.25">
      <c r="B293" s="114"/>
      <c r="C293" s="216" t="s">
        <v>238</v>
      </c>
      <c r="D293" s="171"/>
      <c r="E293" s="171"/>
      <c r="F293" s="27"/>
      <c r="G293" s="241"/>
    </row>
    <row r="294" spans="2:7" ht="18" customHeight="1" x14ac:dyDescent="0.25">
      <c r="B294" s="114"/>
      <c r="C294" s="22" t="s">
        <v>77</v>
      </c>
      <c r="D294" s="171">
        <v>16</v>
      </c>
      <c r="E294" s="171"/>
      <c r="F294" s="27"/>
      <c r="G294" s="241">
        <f>D294*E294</f>
        <v>0</v>
      </c>
    </row>
    <row r="295" spans="2:7" s="217" customFormat="1" ht="165" x14ac:dyDescent="0.25">
      <c r="B295" s="114"/>
      <c r="C295" s="216" t="s">
        <v>239</v>
      </c>
      <c r="D295" s="171"/>
      <c r="E295" s="171"/>
      <c r="F295" s="27"/>
      <c r="G295" s="241"/>
    </row>
    <row r="296" spans="2:7" ht="18" customHeight="1" x14ac:dyDescent="0.25">
      <c r="B296" s="114"/>
      <c r="C296" s="22" t="s">
        <v>77</v>
      </c>
      <c r="D296" s="171">
        <v>12</v>
      </c>
      <c r="E296" s="171"/>
      <c r="F296" s="27"/>
      <c r="G296" s="241">
        <f>D296*E296</f>
        <v>0</v>
      </c>
    </row>
    <row r="297" spans="2:7" ht="75" x14ac:dyDescent="0.25">
      <c r="B297" s="114"/>
      <c r="C297" s="216" t="s">
        <v>332</v>
      </c>
      <c r="D297" s="171"/>
      <c r="E297" s="171"/>
      <c r="F297" s="208"/>
      <c r="G297" s="241"/>
    </row>
    <row r="298" spans="2:7" ht="18" customHeight="1" x14ac:dyDescent="0.25">
      <c r="B298" s="114"/>
      <c r="C298" s="385" t="s">
        <v>77</v>
      </c>
      <c r="D298" s="171">
        <v>4</v>
      </c>
      <c r="E298" s="171"/>
      <c r="F298" s="208"/>
      <c r="G298" s="241">
        <f>D298*E298</f>
        <v>0</v>
      </c>
    </row>
    <row r="299" spans="2:7" ht="18" customHeight="1" x14ac:dyDescent="0.25">
      <c r="B299" s="114"/>
      <c r="C299" s="22"/>
      <c r="D299" s="171"/>
      <c r="E299" s="171"/>
      <c r="F299" s="208"/>
      <c r="G299" s="241"/>
    </row>
    <row r="300" spans="2:7" ht="50.25" customHeight="1" x14ac:dyDescent="0.25">
      <c r="B300" s="114"/>
      <c r="C300" s="341" t="s">
        <v>305</v>
      </c>
      <c r="D300" s="171"/>
      <c r="E300" s="171"/>
      <c r="F300" s="208"/>
      <c r="G300" s="241"/>
    </row>
    <row r="301" spans="2:7" ht="18" customHeight="1" x14ac:dyDescent="0.25">
      <c r="B301" s="114"/>
      <c r="C301" s="385" t="s">
        <v>77</v>
      </c>
      <c r="D301" s="171">
        <v>2</v>
      </c>
      <c r="E301" s="171"/>
      <c r="F301" s="208"/>
      <c r="G301" s="241">
        <f>D301*E301</f>
        <v>0</v>
      </c>
    </row>
    <row r="302" spans="2:7" ht="18" customHeight="1" x14ac:dyDescent="0.25">
      <c r="B302" s="114"/>
      <c r="C302" s="22"/>
      <c r="D302" s="171"/>
      <c r="E302" s="171"/>
      <c r="F302" s="208"/>
      <c r="G302" s="241"/>
    </row>
    <row r="303" spans="2:7" ht="65.25" customHeight="1" x14ac:dyDescent="0.25">
      <c r="B303" s="211"/>
      <c r="C303" s="220" t="s">
        <v>243</v>
      </c>
      <c r="D303" s="228"/>
      <c r="E303" s="228"/>
      <c r="F303" s="211"/>
      <c r="G303" s="241"/>
    </row>
    <row r="304" spans="2:7" x14ac:dyDescent="0.25">
      <c r="B304" s="211"/>
      <c r="C304" s="174" t="s">
        <v>77</v>
      </c>
      <c r="D304" s="171">
        <v>17</v>
      </c>
      <c r="E304" s="171"/>
      <c r="F304" s="208"/>
      <c r="G304" s="241">
        <f>D304*E304</f>
        <v>0</v>
      </c>
    </row>
    <row r="305" spans="2:7" x14ac:dyDescent="0.25">
      <c r="B305" s="211"/>
      <c r="C305" s="174"/>
      <c r="D305" s="228"/>
      <c r="E305" s="228"/>
      <c r="F305" s="211"/>
      <c r="G305" s="241"/>
    </row>
    <row r="306" spans="2:7" ht="60" x14ac:dyDescent="0.25">
      <c r="B306" s="211"/>
      <c r="C306" s="216" t="s">
        <v>244</v>
      </c>
      <c r="D306" s="228"/>
      <c r="E306" s="228"/>
      <c r="F306" s="211"/>
      <c r="G306" s="241"/>
    </row>
    <row r="307" spans="2:7" x14ac:dyDescent="0.25">
      <c r="B307" s="211"/>
      <c r="C307" s="174" t="s">
        <v>77</v>
      </c>
      <c r="D307" s="171">
        <v>4</v>
      </c>
      <c r="E307" s="171"/>
      <c r="F307" s="208"/>
      <c r="G307" s="241">
        <f>D307*E307</f>
        <v>0</v>
      </c>
    </row>
    <row r="308" spans="2:7" x14ac:dyDescent="0.25">
      <c r="B308" s="211"/>
      <c r="C308" s="396"/>
      <c r="D308" s="228"/>
      <c r="E308" s="228"/>
      <c r="F308" s="211"/>
      <c r="G308" s="241"/>
    </row>
    <row r="309" spans="2:7" ht="94.5" customHeight="1" x14ac:dyDescent="0.25">
      <c r="B309" s="154">
        <v>5</v>
      </c>
      <c r="C309" s="205" t="s">
        <v>245</v>
      </c>
      <c r="D309" s="228"/>
      <c r="E309" s="228"/>
      <c r="F309" s="211"/>
      <c r="G309" s="241"/>
    </row>
    <row r="310" spans="2:7" x14ac:dyDescent="0.25">
      <c r="B310" s="154"/>
      <c r="C310" s="115" t="s">
        <v>248</v>
      </c>
      <c r="D310" s="228"/>
      <c r="E310" s="228"/>
      <c r="F310" s="211"/>
      <c r="G310" s="241"/>
    </row>
    <row r="311" spans="2:7" x14ac:dyDescent="0.25">
      <c r="B311" s="211"/>
      <c r="C311" s="22" t="s">
        <v>77</v>
      </c>
      <c r="D311" s="171">
        <v>4</v>
      </c>
      <c r="E311" s="171"/>
      <c r="F311" s="208"/>
      <c r="G311" s="241">
        <f>D311*E311</f>
        <v>0</v>
      </c>
    </row>
    <row r="312" spans="2:7" x14ac:dyDescent="0.25">
      <c r="B312" s="211"/>
      <c r="C312" s="291"/>
      <c r="D312" s="228"/>
      <c r="E312" s="228"/>
      <c r="F312" s="211"/>
      <c r="G312" s="241"/>
    </row>
    <row r="313" spans="2:7" ht="50.25" customHeight="1" x14ac:dyDescent="0.25">
      <c r="B313" s="382">
        <v>6</v>
      </c>
      <c r="C313" s="383" t="s">
        <v>333</v>
      </c>
      <c r="D313" s="171"/>
      <c r="E313" s="171"/>
      <c r="F313" s="208"/>
      <c r="G313" s="241"/>
    </row>
    <row r="314" spans="2:7" ht="18" customHeight="1" x14ac:dyDescent="0.25">
      <c r="B314" s="384"/>
      <c r="C314" s="385"/>
      <c r="D314" s="171"/>
      <c r="E314" s="171"/>
      <c r="F314" s="208"/>
      <c r="G314" s="241"/>
    </row>
    <row r="315" spans="2:7" ht="66" customHeight="1" x14ac:dyDescent="0.25">
      <c r="B315" s="384"/>
      <c r="C315" s="383" t="s">
        <v>334</v>
      </c>
      <c r="D315" s="171"/>
      <c r="E315" s="171"/>
      <c r="F315" s="208"/>
      <c r="G315" s="241"/>
    </row>
    <row r="316" spans="2:7" ht="18" customHeight="1" x14ac:dyDescent="0.25">
      <c r="B316" s="384"/>
      <c r="C316" s="385" t="s">
        <v>77</v>
      </c>
      <c r="D316" s="171">
        <v>1</v>
      </c>
      <c r="E316" s="171"/>
      <c r="F316" s="208"/>
      <c r="G316" s="241">
        <f>D316*E316</f>
        <v>0</v>
      </c>
    </row>
    <row r="317" spans="2:7" ht="18" customHeight="1" x14ac:dyDescent="0.25">
      <c r="B317" s="384"/>
      <c r="C317" s="385" t="s">
        <v>335</v>
      </c>
      <c r="D317" s="171"/>
      <c r="E317" s="171"/>
      <c r="F317" s="208"/>
      <c r="G317" s="241"/>
    </row>
    <row r="318" spans="2:7" ht="18" customHeight="1" x14ac:dyDescent="0.25">
      <c r="B318" s="384"/>
      <c r="C318" s="385" t="s">
        <v>77</v>
      </c>
      <c r="D318" s="171">
        <v>1</v>
      </c>
      <c r="E318" s="171"/>
      <c r="F318" s="208"/>
      <c r="G318" s="241">
        <f>D318*E318</f>
        <v>0</v>
      </c>
    </row>
    <row r="319" spans="2:7" ht="18" customHeight="1" x14ac:dyDescent="0.25">
      <c r="B319" s="384"/>
      <c r="C319" s="385" t="s">
        <v>336</v>
      </c>
      <c r="D319" s="171"/>
      <c r="E319" s="171"/>
      <c r="F319" s="208"/>
      <c r="G319" s="241"/>
    </row>
    <row r="320" spans="2:7" ht="18" customHeight="1" x14ac:dyDescent="0.25">
      <c r="B320" s="384"/>
      <c r="C320" s="385" t="s">
        <v>77</v>
      </c>
      <c r="D320" s="171">
        <v>1</v>
      </c>
      <c r="E320" s="171"/>
      <c r="F320" s="208"/>
      <c r="G320" s="241">
        <f>D320*E320</f>
        <v>0</v>
      </c>
    </row>
    <row r="321" spans="2:7" ht="18" customHeight="1" x14ac:dyDescent="0.25">
      <c r="B321" s="384"/>
      <c r="C321" s="385" t="s">
        <v>337</v>
      </c>
      <c r="D321" s="171"/>
      <c r="E321" s="171"/>
      <c r="F321" s="208"/>
      <c r="G321" s="241"/>
    </row>
    <row r="322" spans="2:7" ht="18" customHeight="1" x14ac:dyDescent="0.25">
      <c r="B322" s="384"/>
      <c r="C322" s="385" t="s">
        <v>82</v>
      </c>
      <c r="D322" s="171">
        <v>1</v>
      </c>
      <c r="E322" s="171"/>
      <c r="F322" s="208"/>
      <c r="G322" s="241">
        <f>D322*E322</f>
        <v>0</v>
      </c>
    </row>
    <row r="323" spans="2:7" ht="18" customHeight="1" x14ac:dyDescent="0.25">
      <c r="B323" s="384"/>
      <c r="C323" s="385" t="s">
        <v>338</v>
      </c>
      <c r="D323" s="171"/>
      <c r="E323" s="171"/>
      <c r="F323" s="208"/>
      <c r="G323" s="241"/>
    </row>
    <row r="324" spans="2:7" ht="18" customHeight="1" x14ac:dyDescent="0.25">
      <c r="B324" s="384"/>
      <c r="C324" s="385" t="s">
        <v>77</v>
      </c>
      <c r="D324" s="171">
        <v>1</v>
      </c>
      <c r="E324" s="171"/>
      <c r="F324" s="208"/>
      <c r="G324" s="241">
        <f>D324*E324</f>
        <v>0</v>
      </c>
    </row>
    <row r="325" spans="2:7" ht="18" customHeight="1" x14ac:dyDescent="0.25">
      <c r="B325" s="384"/>
      <c r="C325" s="385"/>
      <c r="D325" s="171"/>
      <c r="E325" s="171"/>
      <c r="F325" s="208"/>
      <c r="G325" s="241"/>
    </row>
    <row r="326" spans="2:7" ht="84" customHeight="1" x14ac:dyDescent="0.25">
      <c r="B326" s="154">
        <v>7</v>
      </c>
      <c r="C326" s="155" t="s">
        <v>353</v>
      </c>
      <c r="D326" s="171"/>
      <c r="E326" s="171"/>
      <c r="F326" s="208"/>
      <c r="G326" s="241"/>
    </row>
    <row r="327" spans="2:7" ht="18" customHeight="1" x14ac:dyDescent="0.25">
      <c r="B327" s="384"/>
      <c r="C327" s="22" t="s">
        <v>354</v>
      </c>
      <c r="D327" s="171"/>
      <c r="E327" s="171"/>
      <c r="F327" s="208"/>
      <c r="G327" s="241"/>
    </row>
    <row r="328" spans="2:7" ht="18" customHeight="1" x14ac:dyDescent="0.25">
      <c r="B328" s="384"/>
      <c r="C328" s="22" t="s">
        <v>251</v>
      </c>
      <c r="D328" s="171">
        <v>14</v>
      </c>
      <c r="E328" s="171"/>
      <c r="F328" s="208"/>
      <c r="G328" s="241">
        <f>D328*E328</f>
        <v>0</v>
      </c>
    </row>
    <row r="329" spans="2:7" ht="18" customHeight="1" x14ac:dyDescent="0.25">
      <c r="B329" s="384"/>
      <c r="C329" s="22" t="s">
        <v>355</v>
      </c>
      <c r="D329" s="171"/>
      <c r="E329" s="171"/>
      <c r="F329" s="208"/>
      <c r="G329" s="241"/>
    </row>
    <row r="330" spans="2:7" ht="18" customHeight="1" x14ac:dyDescent="0.25">
      <c r="B330" s="384"/>
      <c r="C330" s="22" t="s">
        <v>77</v>
      </c>
      <c r="D330" s="171">
        <v>4</v>
      </c>
      <c r="E330" s="171"/>
      <c r="F330" s="208"/>
      <c r="G330" s="241">
        <f>D330*E330</f>
        <v>0</v>
      </c>
    </row>
    <row r="331" spans="2:7" ht="18" customHeight="1" x14ac:dyDescent="0.25">
      <c r="B331" s="384"/>
      <c r="C331" s="22" t="s">
        <v>356</v>
      </c>
      <c r="D331" s="171"/>
      <c r="E331" s="171"/>
      <c r="F331" s="208"/>
      <c r="G331" s="241"/>
    </row>
    <row r="332" spans="2:7" ht="18" customHeight="1" x14ac:dyDescent="0.25">
      <c r="B332" s="384"/>
      <c r="C332" s="22" t="s">
        <v>77</v>
      </c>
      <c r="D332" s="171">
        <v>4</v>
      </c>
      <c r="E332" s="171"/>
      <c r="F332" s="208"/>
      <c r="G332" s="241">
        <f>D332*E332</f>
        <v>0</v>
      </c>
    </row>
    <row r="333" spans="2:7" ht="18" customHeight="1" x14ac:dyDescent="0.25">
      <c r="B333" s="114"/>
      <c r="C333" s="92"/>
      <c r="G333" s="241"/>
    </row>
    <row r="334" spans="2:7" ht="30" x14ac:dyDescent="0.25">
      <c r="B334" s="154">
        <v>8</v>
      </c>
      <c r="C334" s="155" t="s">
        <v>257</v>
      </c>
      <c r="D334" s="171"/>
      <c r="F334" s="208"/>
      <c r="G334" s="241"/>
    </row>
    <row r="335" spans="2:7" ht="18" customHeight="1" x14ac:dyDescent="0.25">
      <c r="B335" s="114"/>
      <c r="C335" s="174" t="s">
        <v>258</v>
      </c>
      <c r="F335" s="207"/>
      <c r="G335" s="241"/>
    </row>
    <row r="336" spans="2:7" ht="18" customHeight="1" x14ac:dyDescent="0.25">
      <c r="B336" s="114"/>
      <c r="C336" s="22" t="s">
        <v>77</v>
      </c>
      <c r="D336" s="207">
        <v>1</v>
      </c>
      <c r="F336" s="207"/>
      <c r="G336" s="241">
        <f>D336*E336</f>
        <v>0</v>
      </c>
    </row>
    <row r="337" spans="2:7" ht="18" customHeight="1" x14ac:dyDescent="0.25">
      <c r="B337" s="114"/>
      <c r="G337" s="241"/>
    </row>
    <row r="338" spans="2:7" ht="45" x14ac:dyDescent="0.25">
      <c r="B338" s="154">
        <v>9</v>
      </c>
      <c r="C338" s="155" t="s">
        <v>260</v>
      </c>
      <c r="F338" s="207"/>
      <c r="G338" s="241"/>
    </row>
    <row r="339" spans="2:7" ht="18" customHeight="1" x14ac:dyDescent="0.25">
      <c r="B339" s="114"/>
      <c r="C339" s="22" t="s">
        <v>82</v>
      </c>
      <c r="D339" s="207">
        <v>2128</v>
      </c>
      <c r="F339" s="207"/>
      <c r="G339" s="241">
        <f>D339*E339</f>
        <v>0</v>
      </c>
    </row>
    <row r="340" spans="2:7" ht="18" customHeight="1" x14ac:dyDescent="0.25">
      <c r="B340" s="56"/>
      <c r="C340" s="174"/>
      <c r="F340" s="56"/>
      <c r="G340" s="241"/>
    </row>
    <row r="341" spans="2:7" x14ac:dyDescent="0.25">
      <c r="B341" s="154">
        <v>10</v>
      </c>
      <c r="C341" s="155" t="s">
        <v>261</v>
      </c>
      <c r="F341" s="207"/>
      <c r="G341" s="241"/>
    </row>
    <row r="342" spans="2:7" ht="18" customHeight="1" x14ac:dyDescent="0.25">
      <c r="B342" s="114"/>
      <c r="C342" s="22" t="s">
        <v>82</v>
      </c>
      <c r="D342" s="207">
        <v>2128</v>
      </c>
      <c r="F342" s="207"/>
      <c r="G342" s="241">
        <f>D342*E342</f>
        <v>0</v>
      </c>
    </row>
    <row r="343" spans="2:7" ht="18" customHeight="1" x14ac:dyDescent="0.25">
      <c r="B343" s="114"/>
      <c r="C343" s="22"/>
      <c r="F343" s="207"/>
      <c r="G343" s="241"/>
    </row>
    <row r="344" spans="2:7" ht="18" customHeight="1" x14ac:dyDescent="0.25">
      <c r="B344" s="114"/>
      <c r="C344" s="22"/>
      <c r="F344" s="207"/>
      <c r="G344" s="241"/>
    </row>
    <row r="345" spans="2:7" ht="375" x14ac:dyDescent="0.25">
      <c r="B345" s="154">
        <v>11</v>
      </c>
      <c r="C345" s="226" t="s">
        <v>403</v>
      </c>
      <c r="D345" s="228"/>
      <c r="E345" s="227"/>
      <c r="F345" s="228"/>
      <c r="G345" s="229"/>
    </row>
    <row r="346" spans="2:7" ht="18" customHeight="1" x14ac:dyDescent="0.25">
      <c r="B346" s="154"/>
      <c r="C346" s="230" t="s">
        <v>94</v>
      </c>
      <c r="D346" s="207">
        <v>3</v>
      </c>
      <c r="E346" s="175"/>
      <c r="F346" s="207"/>
      <c r="G346" s="24">
        <f>ROUND(D346*E346,2)</f>
        <v>0</v>
      </c>
    </row>
    <row r="347" spans="2:7" ht="18" customHeight="1" x14ac:dyDescent="0.25">
      <c r="B347" s="397"/>
      <c r="C347" s="398"/>
      <c r="D347" s="228"/>
      <c r="E347" s="227"/>
      <c r="F347" s="228"/>
      <c r="G347" s="229"/>
    </row>
    <row r="348" spans="2:7" ht="390" x14ac:dyDescent="0.25">
      <c r="B348" s="154">
        <v>12</v>
      </c>
      <c r="C348" s="226" t="s">
        <v>402</v>
      </c>
      <c r="D348" s="228"/>
      <c r="E348" s="227"/>
      <c r="F348" s="228"/>
      <c r="G348" s="229"/>
    </row>
    <row r="349" spans="2:7" ht="18" customHeight="1" x14ac:dyDescent="0.25">
      <c r="B349" s="154"/>
      <c r="C349" s="230" t="s">
        <v>94</v>
      </c>
      <c r="D349" s="207">
        <v>17</v>
      </c>
      <c r="E349" s="175"/>
      <c r="F349" s="207"/>
      <c r="G349" s="24">
        <f>ROUND(D349*E349,2)</f>
        <v>0</v>
      </c>
    </row>
    <row r="350" spans="2:7" ht="18" customHeight="1" x14ac:dyDescent="0.25">
      <c r="C350" s="22"/>
      <c r="F350" s="23"/>
      <c r="G350" s="241"/>
    </row>
    <row r="351" spans="2:7" ht="34.5" customHeight="1" x14ac:dyDescent="0.25">
      <c r="B351" s="154">
        <v>13</v>
      </c>
      <c r="C351" s="155" t="s">
        <v>262</v>
      </c>
      <c r="F351" s="207"/>
      <c r="G351" s="241"/>
    </row>
    <row r="352" spans="2:7" ht="18" customHeight="1" x14ac:dyDescent="0.25">
      <c r="B352" s="114"/>
      <c r="C352" s="22" t="s">
        <v>82</v>
      </c>
      <c r="D352" s="207">
        <v>2128</v>
      </c>
      <c r="F352" s="207"/>
      <c r="G352" s="241">
        <f>D352*E352</f>
        <v>0</v>
      </c>
    </row>
    <row r="353" spans="2:14" ht="18" customHeight="1" x14ac:dyDescent="0.25">
      <c r="B353" s="25"/>
      <c r="C353" s="26"/>
      <c r="D353" s="171"/>
      <c r="E353" s="171"/>
      <c r="F353" s="25"/>
      <c r="G353" s="241"/>
    </row>
    <row r="354" spans="2:14" s="56" customFormat="1" ht="36" customHeight="1" x14ac:dyDescent="0.2">
      <c r="B354" s="154">
        <v>14</v>
      </c>
      <c r="C354" s="155" t="s">
        <v>263</v>
      </c>
      <c r="D354" s="207"/>
      <c r="E354" s="207"/>
      <c r="F354" s="207"/>
      <c r="G354" s="241"/>
    </row>
    <row r="355" spans="2:14" ht="18" customHeight="1" x14ac:dyDescent="0.25">
      <c r="B355" s="114"/>
      <c r="C355" s="22" t="s">
        <v>77</v>
      </c>
      <c r="D355" s="207">
        <v>1</v>
      </c>
      <c r="F355" s="207"/>
      <c r="G355" s="241">
        <f>D355*E355</f>
        <v>0</v>
      </c>
    </row>
    <row r="356" spans="2:14" ht="18" customHeight="1" x14ac:dyDescent="0.25">
      <c r="B356" s="25"/>
      <c r="C356" s="26"/>
      <c r="D356" s="171"/>
      <c r="E356" s="171"/>
      <c r="F356" s="25"/>
      <c r="G356" s="241"/>
    </row>
    <row r="357" spans="2:14" ht="35.25" customHeight="1" x14ac:dyDescent="0.25">
      <c r="B357" s="154">
        <v>15</v>
      </c>
      <c r="C357" s="155" t="s">
        <v>264</v>
      </c>
      <c r="F357" s="207"/>
      <c r="G357" s="241"/>
    </row>
    <row r="358" spans="2:14" ht="18" customHeight="1" x14ac:dyDescent="0.25">
      <c r="B358" s="114"/>
      <c r="C358" s="22" t="s">
        <v>77</v>
      </c>
      <c r="D358" s="207">
        <v>16</v>
      </c>
      <c r="F358" s="207"/>
      <c r="G358" s="241">
        <f>D358*E358</f>
        <v>0</v>
      </c>
    </row>
    <row r="359" spans="2:14" s="56" customFormat="1" ht="18" customHeight="1" x14ac:dyDescent="0.2">
      <c r="B359" s="25"/>
      <c r="C359" s="26"/>
      <c r="D359" s="171"/>
      <c r="E359" s="171"/>
      <c r="F359" s="25"/>
      <c r="G359" s="241"/>
    </row>
    <row r="360" spans="2:14" ht="45" x14ac:dyDescent="0.25">
      <c r="B360" s="154">
        <v>16</v>
      </c>
      <c r="C360" s="155" t="s">
        <v>265</v>
      </c>
      <c r="F360" s="207"/>
      <c r="G360" s="241"/>
    </row>
    <row r="361" spans="2:14" ht="18" customHeight="1" x14ac:dyDescent="0.25">
      <c r="B361" s="114"/>
      <c r="C361" s="22" t="s">
        <v>77</v>
      </c>
      <c r="D361" s="207">
        <v>17</v>
      </c>
      <c r="F361" s="21"/>
      <c r="G361" s="241">
        <f>D361*E361</f>
        <v>0</v>
      </c>
    </row>
    <row r="362" spans="2:14" ht="18" customHeight="1" x14ac:dyDescent="0.25">
      <c r="B362" s="114"/>
      <c r="C362" s="92"/>
      <c r="G362" s="241"/>
    </row>
    <row r="363" spans="2:14" s="94" customFormat="1" ht="30" x14ac:dyDescent="0.25">
      <c r="B363" s="154">
        <v>17</v>
      </c>
      <c r="C363" s="500" t="s">
        <v>290</v>
      </c>
      <c r="D363" s="187"/>
      <c r="E363" s="187"/>
      <c r="F363" s="162"/>
      <c r="G363" s="372">
        <f>ROUND(0.1*SUM(G254:G361),2)</f>
        <v>0</v>
      </c>
    </row>
    <row r="364" spans="2:14" ht="18" customHeight="1" x14ac:dyDescent="0.25">
      <c r="B364" s="254"/>
      <c r="C364" s="232"/>
      <c r="D364" s="178"/>
      <c r="E364" s="233"/>
      <c r="F364" s="178"/>
      <c r="G364" s="386"/>
    </row>
    <row r="365" spans="2:14" s="94" customFormat="1" ht="18" customHeight="1" x14ac:dyDescent="0.25">
      <c r="B365" s="236"/>
      <c r="C365" s="344" t="s">
        <v>266</v>
      </c>
      <c r="D365" s="235"/>
      <c r="E365" s="235"/>
      <c r="F365" s="235"/>
      <c r="G365" s="387">
        <f>ROUND(G363+G361+G358+G355+G352+G346+G349+G342+G339+G336+G332+G330+G328+G324+G322+G320+G318+G316+G311+G307+G304+G301+G298+G296+G294+G291+G286+G284+G282+G280+G278+G276+G274+G272+G270+G268+G266+G264+G260++G256+G254,2)</f>
        <v>0</v>
      </c>
    </row>
    <row r="366" spans="2:14" s="94" customFormat="1" ht="18" customHeight="1" x14ac:dyDescent="0.25">
      <c r="B366" s="236"/>
      <c r="C366" s="237"/>
      <c r="D366" s="238"/>
      <c r="E366" s="238"/>
      <c r="F366" s="238"/>
      <c r="G366" s="388"/>
    </row>
    <row r="367" spans="2:14" s="56" customFormat="1" ht="18" customHeight="1" x14ac:dyDescent="0.25">
      <c r="B367" s="236"/>
      <c r="C367" s="209"/>
      <c r="D367" s="207"/>
      <c r="E367" s="207"/>
      <c r="J367" s="19"/>
      <c r="K367" s="19"/>
      <c r="L367" s="19"/>
      <c r="M367" s="240"/>
      <c r="N367" s="241"/>
    </row>
    <row r="368" spans="2:14" s="56" customFormat="1" ht="20.25" x14ac:dyDescent="0.25">
      <c r="B368" s="245"/>
      <c r="C368" s="346" t="s">
        <v>308</v>
      </c>
      <c r="D368" s="207"/>
      <c r="E368" s="207"/>
      <c r="J368" s="19"/>
      <c r="K368" s="19"/>
      <c r="L368" s="19"/>
      <c r="M368" s="240"/>
      <c r="N368" s="241"/>
    </row>
    <row r="369" spans="2:15" s="56" customFormat="1" ht="18" customHeight="1" x14ac:dyDescent="0.25">
      <c r="B369" s="245"/>
      <c r="C369" s="246"/>
      <c r="D369" s="207"/>
      <c r="E369" s="207"/>
      <c r="I369" s="247"/>
      <c r="J369" s="25"/>
      <c r="K369" s="25"/>
      <c r="L369" s="25"/>
      <c r="M369" s="240"/>
      <c r="N369" s="241"/>
      <c r="O369" s="247"/>
    </row>
    <row r="370" spans="2:15" s="56" customFormat="1" ht="18" customHeight="1" x14ac:dyDescent="0.2">
      <c r="B370" s="57" t="s">
        <v>4</v>
      </c>
      <c r="C370" s="58" t="s">
        <v>72</v>
      </c>
      <c r="D370" s="60" t="s">
        <v>73</v>
      </c>
      <c r="E370" s="59" t="s">
        <v>74</v>
      </c>
      <c r="F370" s="57"/>
      <c r="G370" s="60" t="s">
        <v>75</v>
      </c>
      <c r="I370" s="247"/>
      <c r="J370" s="25"/>
      <c r="K370" s="25"/>
      <c r="L370" s="25"/>
      <c r="M370" s="240"/>
      <c r="N370" s="241"/>
      <c r="O370" s="247"/>
    </row>
    <row r="371" spans="2:15" s="56" customFormat="1" ht="18" customHeight="1" x14ac:dyDescent="0.25">
      <c r="B371" s="245"/>
      <c r="C371" s="246"/>
      <c r="D371" s="207"/>
      <c r="E371" s="207"/>
      <c r="I371" s="247"/>
      <c r="J371" s="25"/>
      <c r="K371" s="25"/>
      <c r="L371" s="25"/>
      <c r="M371" s="240"/>
      <c r="N371" s="241"/>
      <c r="O371" s="247"/>
    </row>
    <row r="372" spans="2:15" s="56" customFormat="1" ht="30" x14ac:dyDescent="0.2">
      <c r="B372" s="154">
        <v>1</v>
      </c>
      <c r="C372" s="155" t="s">
        <v>267</v>
      </c>
      <c r="D372" s="207"/>
      <c r="E372" s="207"/>
      <c r="F372" s="21"/>
      <c r="G372" s="361"/>
      <c r="I372" s="247"/>
      <c r="J372" s="25"/>
      <c r="K372" s="25"/>
      <c r="L372" s="25"/>
      <c r="M372" s="240"/>
      <c r="N372" s="241"/>
      <c r="O372" s="247"/>
    </row>
    <row r="373" spans="2:15" s="56" customFormat="1" ht="18" customHeight="1" x14ac:dyDescent="0.2">
      <c r="B373" s="114"/>
      <c r="C373" s="26" t="s">
        <v>82</v>
      </c>
      <c r="D373" s="171">
        <v>2128</v>
      </c>
      <c r="E373" s="171"/>
      <c r="F373" s="27"/>
      <c r="G373" s="241">
        <f>E373*D373</f>
        <v>0</v>
      </c>
      <c r="I373" s="247"/>
      <c r="J373" s="25"/>
      <c r="K373" s="25"/>
      <c r="L373" s="25"/>
      <c r="M373" s="240"/>
      <c r="N373" s="241"/>
      <c r="O373" s="247"/>
    </row>
    <row r="374" spans="2:15" ht="18" customHeight="1" x14ac:dyDescent="0.25">
      <c r="B374" s="114"/>
      <c r="C374" s="26"/>
      <c r="F374" s="21"/>
      <c r="G374" s="241"/>
      <c r="I374" s="25"/>
      <c r="J374" s="25"/>
      <c r="K374" s="25"/>
      <c r="L374" s="25"/>
      <c r="M374" s="25"/>
      <c r="N374" s="25"/>
      <c r="O374" s="25"/>
    </row>
    <row r="375" spans="2:15" ht="30" x14ac:dyDescent="0.25">
      <c r="B375" s="154">
        <v>2</v>
      </c>
      <c r="C375" s="222" t="s">
        <v>268</v>
      </c>
      <c r="D375" s="248"/>
      <c r="E375" s="248"/>
      <c r="F375" s="249"/>
      <c r="G375" s="241"/>
    </row>
    <row r="376" spans="2:15" ht="18" customHeight="1" x14ac:dyDescent="0.25">
      <c r="B376" s="114"/>
      <c r="C376" s="250" t="s">
        <v>94</v>
      </c>
      <c r="D376" s="171">
        <v>1</v>
      </c>
      <c r="E376" s="171"/>
      <c r="F376" s="27"/>
      <c r="G376" s="241">
        <f>E376*D376</f>
        <v>0</v>
      </c>
    </row>
    <row r="377" spans="2:15" ht="18" customHeight="1" x14ac:dyDescent="0.25">
      <c r="B377" s="114"/>
      <c r="C377" s="26"/>
      <c r="D377" s="171"/>
      <c r="E377" s="171"/>
      <c r="F377" s="27"/>
      <c r="G377" s="241"/>
    </row>
    <row r="378" spans="2:15" ht="45" x14ac:dyDescent="0.25">
      <c r="B378" s="154">
        <v>3</v>
      </c>
      <c r="C378" s="251" t="s">
        <v>269</v>
      </c>
      <c r="F378" s="171"/>
      <c r="G378" s="241"/>
    </row>
    <row r="379" spans="2:15" ht="18" customHeight="1" x14ac:dyDescent="0.25">
      <c r="B379" s="252"/>
      <c r="C379" s="250" t="s">
        <v>94</v>
      </c>
      <c r="D379" s="207">
        <v>1</v>
      </c>
      <c r="F379" s="171"/>
      <c r="G379" s="241">
        <f>E379*D379</f>
        <v>0</v>
      </c>
    </row>
    <row r="380" spans="2:15" ht="18" customHeight="1" x14ac:dyDescent="0.25">
      <c r="B380" s="252"/>
      <c r="C380" s="250"/>
      <c r="F380" s="171"/>
      <c r="G380" s="241"/>
    </row>
    <row r="381" spans="2:15" ht="45" x14ac:dyDescent="0.25">
      <c r="B381" s="154">
        <v>4</v>
      </c>
      <c r="C381" s="253" t="s">
        <v>270</v>
      </c>
      <c r="F381" s="171"/>
      <c r="G381" s="241"/>
    </row>
    <row r="382" spans="2:15" ht="18" customHeight="1" x14ac:dyDescent="0.25">
      <c r="B382" s="252"/>
      <c r="C382" s="250" t="s">
        <v>94</v>
      </c>
      <c r="D382" s="207">
        <v>1</v>
      </c>
      <c r="F382" s="171"/>
      <c r="G382" s="241">
        <f>E382*D382</f>
        <v>0</v>
      </c>
    </row>
    <row r="383" spans="2:15" ht="18" customHeight="1" x14ac:dyDescent="0.25">
      <c r="B383" s="252"/>
      <c r="C383" s="250"/>
      <c r="F383" s="171"/>
      <c r="G383" s="241"/>
    </row>
    <row r="384" spans="2:15" x14ac:dyDescent="0.25">
      <c r="B384" s="154">
        <v>5</v>
      </c>
      <c r="C384" s="220" t="s">
        <v>271</v>
      </c>
      <c r="D384" s="171"/>
      <c r="E384" s="171"/>
      <c r="F384" s="171"/>
      <c r="G384" s="241"/>
    </row>
    <row r="385" spans="2:12" ht="18" customHeight="1" x14ac:dyDescent="0.25">
      <c r="B385" s="254"/>
      <c r="C385" s="255" t="s">
        <v>90</v>
      </c>
      <c r="D385" s="171">
        <v>60</v>
      </c>
      <c r="E385" s="171"/>
      <c r="F385" s="171"/>
      <c r="G385" s="241">
        <f>E385*D385</f>
        <v>0</v>
      </c>
    </row>
    <row r="386" spans="2:12" ht="18" customHeight="1" x14ac:dyDescent="0.25">
      <c r="B386" s="254"/>
      <c r="C386" s="255"/>
      <c r="D386" s="171"/>
      <c r="E386" s="171"/>
      <c r="F386" s="171"/>
      <c r="G386" s="241"/>
    </row>
    <row r="387" spans="2:12" s="56" customFormat="1" ht="15" x14ac:dyDescent="0.2">
      <c r="B387" s="154">
        <v>6</v>
      </c>
      <c r="C387" s="220" t="s">
        <v>272</v>
      </c>
      <c r="D387" s="171"/>
      <c r="E387" s="171"/>
      <c r="F387" s="171"/>
      <c r="G387" s="241"/>
    </row>
    <row r="388" spans="2:12" s="56" customFormat="1" ht="18" customHeight="1" x14ac:dyDescent="0.2">
      <c r="B388" s="256"/>
      <c r="C388" s="257" t="s">
        <v>90</v>
      </c>
      <c r="D388" s="187">
        <v>20</v>
      </c>
      <c r="E388" s="187"/>
      <c r="F388" s="187"/>
      <c r="G388" s="372">
        <f>E388*D388</f>
        <v>0</v>
      </c>
    </row>
    <row r="389" spans="2:12" s="56" customFormat="1" ht="18" customHeight="1" x14ac:dyDescent="0.2">
      <c r="B389" s="254"/>
      <c r="C389" s="26"/>
      <c r="D389" s="171"/>
      <c r="E389" s="171"/>
      <c r="F389" s="171"/>
      <c r="G389" s="241"/>
    </row>
    <row r="390" spans="2:12" s="56" customFormat="1" ht="18" customHeight="1" x14ac:dyDescent="0.25">
      <c r="B390" s="236"/>
      <c r="C390" s="344" t="s">
        <v>273</v>
      </c>
      <c r="D390" s="235"/>
      <c r="E390" s="235"/>
      <c r="F390" s="235"/>
      <c r="G390" s="387">
        <f>G388+G385+G382+G379+G376+G373</f>
        <v>0</v>
      </c>
    </row>
    <row r="391" spans="2:12" s="56" customFormat="1" ht="18" customHeight="1" x14ac:dyDescent="0.2">
      <c r="B391" s="19"/>
      <c r="C391" s="258"/>
      <c r="D391" s="171"/>
      <c r="E391" s="259"/>
      <c r="F391" s="247"/>
      <c r="G391" s="389"/>
    </row>
    <row r="392" spans="2:12" s="56" customFormat="1" ht="18" customHeight="1" x14ac:dyDescent="0.2">
      <c r="B392" s="19"/>
      <c r="C392" s="246"/>
      <c r="D392" s="492"/>
      <c r="E392" s="259"/>
      <c r="F392" s="247"/>
      <c r="G392" s="390"/>
    </row>
    <row r="393" spans="2:12" s="56" customFormat="1" ht="18" customHeight="1" x14ac:dyDescent="0.2">
      <c r="B393" s="19"/>
      <c r="C393" s="246"/>
      <c r="D393" s="492"/>
      <c r="E393" s="259"/>
      <c r="F393" s="247"/>
      <c r="G393" s="390"/>
    </row>
    <row r="394" spans="2:12" s="56" customFormat="1" ht="18" customHeight="1" x14ac:dyDescent="0.2">
      <c r="B394" s="19"/>
      <c r="C394" s="246"/>
      <c r="D394" s="492"/>
      <c r="E394" s="259"/>
      <c r="F394" s="247"/>
      <c r="G394" s="390"/>
    </row>
    <row r="395" spans="2:12" s="260" customFormat="1" ht="18" customHeight="1" x14ac:dyDescent="0.25">
      <c r="B395" s="19"/>
      <c r="C395" s="261"/>
      <c r="D395" s="494"/>
      <c r="E395" s="262"/>
      <c r="F395" s="263"/>
      <c r="G395" s="391"/>
      <c r="H395" s="263"/>
      <c r="I395" s="263"/>
      <c r="J395" s="263"/>
      <c r="K395" s="263"/>
      <c r="L395" s="263"/>
    </row>
    <row r="396" spans="2:12" s="260" customFormat="1" ht="18" customHeight="1" x14ac:dyDescent="0.25">
      <c r="B396" s="19"/>
      <c r="C396" s="261"/>
      <c r="D396" s="494"/>
      <c r="E396" s="262"/>
      <c r="F396" s="263"/>
      <c r="G396" s="391"/>
      <c r="H396" s="263"/>
      <c r="I396" s="263"/>
      <c r="J396" s="263"/>
      <c r="K396" s="263"/>
      <c r="L396" s="263"/>
    </row>
    <row r="397" spans="2:12" s="215" customFormat="1" ht="18" customHeight="1" x14ac:dyDescent="0.25">
      <c r="B397" s="19"/>
      <c r="C397" s="265"/>
      <c r="D397" s="266"/>
      <c r="E397" s="266"/>
    </row>
    <row r="398" spans="2:12" s="94" customFormat="1" ht="18" customHeight="1" x14ac:dyDescent="0.25">
      <c r="B398" s="19"/>
      <c r="C398" s="267"/>
      <c r="D398" s="270"/>
      <c r="E398" s="270"/>
    </row>
    <row r="399" spans="2:12" ht="18" customHeight="1" x14ac:dyDescent="0.25">
      <c r="C399" s="157"/>
    </row>
    <row r="400" spans="2:12" ht="18" customHeight="1" x14ac:dyDescent="0.25">
      <c r="C400" s="157"/>
    </row>
    <row r="401" spans="2:5" ht="18" customHeight="1" x14ac:dyDescent="0.25">
      <c r="C401" s="157"/>
    </row>
    <row r="402" spans="2:5" ht="18" customHeight="1" x14ac:dyDescent="0.25">
      <c r="C402" s="157"/>
    </row>
    <row r="403" spans="2:5" ht="18" customHeight="1" x14ac:dyDescent="0.25">
      <c r="C403" s="156"/>
    </row>
    <row r="404" spans="2:5" ht="18" customHeight="1" x14ac:dyDescent="0.25">
      <c r="C404" s="157"/>
    </row>
    <row r="405" spans="2:5" ht="18" customHeight="1" x14ac:dyDescent="0.25">
      <c r="C405" s="157"/>
    </row>
    <row r="406" spans="2:5" ht="18" customHeight="1" x14ac:dyDescent="0.25">
      <c r="C406" s="157"/>
    </row>
    <row r="407" spans="2:5" ht="18" customHeight="1" x14ac:dyDescent="0.25">
      <c r="C407" s="157"/>
    </row>
    <row r="408" spans="2:5" ht="18" customHeight="1" x14ac:dyDescent="0.25">
      <c r="C408" s="157"/>
    </row>
    <row r="409" spans="2:5" ht="18" customHeight="1" x14ac:dyDescent="0.25">
      <c r="C409" s="157"/>
    </row>
    <row r="410" spans="2:5" ht="18" customHeight="1" x14ac:dyDescent="0.25">
      <c r="C410" s="157"/>
    </row>
    <row r="411" spans="2:5" ht="18" customHeight="1" x14ac:dyDescent="0.25">
      <c r="C411" s="157"/>
    </row>
    <row r="412" spans="2:5" ht="18" customHeight="1" x14ac:dyDescent="0.25">
      <c r="C412" s="157"/>
    </row>
    <row r="413" spans="2:5" ht="18" customHeight="1" x14ac:dyDescent="0.25">
      <c r="C413" s="157"/>
    </row>
    <row r="414" spans="2:5" ht="18" customHeight="1" x14ac:dyDescent="0.25">
      <c r="C414" s="157"/>
    </row>
    <row r="415" spans="2:5" s="268" customFormat="1" ht="18" customHeight="1" x14ac:dyDescent="0.25">
      <c r="B415" s="19"/>
      <c r="C415" s="269"/>
      <c r="D415" s="270"/>
      <c r="E415" s="270"/>
    </row>
    <row r="416" spans="2:5" s="260" customFormat="1" ht="18" customHeight="1" x14ac:dyDescent="0.25">
      <c r="B416" s="19"/>
      <c r="C416" s="271"/>
      <c r="D416" s="272"/>
      <c r="E416" s="272"/>
    </row>
    <row r="417" spans="2:7" ht="18" customHeight="1" x14ac:dyDescent="0.25"/>
    <row r="418" spans="2:7" ht="18" customHeight="1" x14ac:dyDescent="0.25"/>
    <row r="419" spans="2:7" ht="18" customHeight="1" x14ac:dyDescent="0.25"/>
    <row r="420" spans="2:7" ht="18" customHeight="1" x14ac:dyDescent="0.25">
      <c r="C420" s="92"/>
    </row>
    <row r="421" spans="2:7" ht="18" customHeight="1" x14ac:dyDescent="0.25">
      <c r="C421" s="157"/>
    </row>
    <row r="422" spans="2:7" s="260" customFormat="1" ht="18" customHeight="1" x14ac:dyDescent="0.25">
      <c r="B422" s="19"/>
      <c r="C422" s="273"/>
      <c r="D422" s="272"/>
      <c r="E422" s="274"/>
      <c r="G422" s="392"/>
    </row>
    <row r="423" spans="2:7" s="247" customFormat="1" ht="18" customHeight="1" x14ac:dyDescent="0.2">
      <c r="B423" s="19"/>
      <c r="C423" s="258"/>
      <c r="D423" s="171"/>
      <c r="E423" s="171"/>
    </row>
    <row r="424" spans="2:7" ht="18" customHeight="1" x14ac:dyDescent="0.25"/>
    <row r="425" spans="2:7" ht="18" customHeight="1" x14ac:dyDescent="0.25"/>
    <row r="426" spans="2:7" ht="18" customHeight="1" x14ac:dyDescent="0.25"/>
    <row r="427" spans="2:7" ht="18" customHeight="1" x14ac:dyDescent="0.25"/>
    <row r="428" spans="2:7" ht="18" customHeight="1" x14ac:dyDescent="0.25"/>
    <row r="429" spans="2:7" ht="18" customHeight="1" x14ac:dyDescent="0.25"/>
    <row r="430" spans="2:7" ht="18" customHeight="1" x14ac:dyDescent="0.25"/>
    <row r="431" spans="2:7" ht="18" customHeight="1" x14ac:dyDescent="0.25"/>
    <row r="432" spans="2:7" ht="18" customHeight="1" x14ac:dyDescent="0.25"/>
    <row r="433" spans="2:5" ht="18" customHeight="1" x14ac:dyDescent="0.25"/>
    <row r="434" spans="2:5" ht="18" customHeight="1" x14ac:dyDescent="0.25"/>
    <row r="435" spans="2:5" ht="18" customHeight="1" x14ac:dyDescent="0.25"/>
    <row r="436" spans="2:5" ht="18" customHeight="1" x14ac:dyDescent="0.25"/>
    <row r="437" spans="2:5" ht="18" customHeight="1" x14ac:dyDescent="0.25"/>
    <row r="438" spans="2:5" ht="18" customHeight="1" x14ac:dyDescent="0.25"/>
    <row r="439" spans="2:5" ht="18" customHeight="1" x14ac:dyDescent="0.25"/>
    <row r="440" spans="2:5" ht="18" customHeight="1" x14ac:dyDescent="0.25"/>
    <row r="441" spans="2:5" ht="18" customHeight="1" x14ac:dyDescent="0.25"/>
    <row r="442" spans="2:5" ht="18" customHeight="1" x14ac:dyDescent="0.25"/>
    <row r="443" spans="2:5" ht="18" customHeight="1" x14ac:dyDescent="0.25"/>
    <row r="444" spans="2:5" ht="18" customHeight="1" x14ac:dyDescent="0.25"/>
    <row r="445" spans="2:5" ht="18" customHeight="1" x14ac:dyDescent="0.25"/>
    <row r="446" spans="2:5" ht="18" customHeight="1" x14ac:dyDescent="0.25"/>
    <row r="447" spans="2:5" s="56" customFormat="1" ht="18" customHeight="1" x14ac:dyDescent="0.2">
      <c r="B447" s="19"/>
      <c r="C447" s="275"/>
      <c r="D447" s="207"/>
      <c r="E447" s="207"/>
    </row>
    <row r="448" spans="2:5" ht="18" customHeight="1" x14ac:dyDescent="0.25"/>
    <row r="449" spans="2:5" ht="18" customHeight="1" x14ac:dyDescent="0.25"/>
    <row r="450" spans="2:5" ht="18" customHeight="1" x14ac:dyDescent="0.25"/>
    <row r="451" spans="2:5" ht="18" customHeight="1" x14ac:dyDescent="0.25"/>
    <row r="452" spans="2:5" ht="18" customHeight="1" x14ac:dyDescent="0.25"/>
    <row r="453" spans="2:5" ht="18" customHeight="1" x14ac:dyDescent="0.25"/>
    <row r="454" spans="2:5" ht="18" customHeight="1" x14ac:dyDescent="0.25"/>
    <row r="455" spans="2:5" ht="18" customHeight="1" x14ac:dyDescent="0.25"/>
    <row r="456" spans="2:5" ht="18" customHeight="1" x14ac:dyDescent="0.25"/>
    <row r="457" spans="2:5" ht="18" customHeight="1" x14ac:dyDescent="0.25"/>
    <row r="458" spans="2:5" ht="18" customHeight="1" x14ac:dyDescent="0.25"/>
    <row r="459" spans="2:5" ht="18" customHeight="1" x14ac:dyDescent="0.25"/>
    <row r="460" spans="2:5" ht="18" customHeight="1" x14ac:dyDescent="0.25"/>
    <row r="461" spans="2:5" ht="18" customHeight="1" x14ac:dyDescent="0.25"/>
    <row r="462" spans="2:5" s="56" customFormat="1" ht="18" customHeight="1" x14ac:dyDescent="0.2">
      <c r="B462" s="19"/>
      <c r="C462" s="275"/>
      <c r="D462" s="207"/>
      <c r="E462" s="207"/>
    </row>
    <row r="463" spans="2:5" ht="18" customHeight="1" x14ac:dyDescent="0.25"/>
    <row r="464" spans="2:5" ht="18" customHeight="1" x14ac:dyDescent="0.25"/>
    <row r="465" spans="3:3" ht="18" customHeight="1" x14ac:dyDescent="0.25"/>
    <row r="466" spans="3:3" ht="18" customHeight="1" x14ac:dyDescent="0.25"/>
    <row r="467" spans="3:3" ht="18" customHeight="1" x14ac:dyDescent="0.25"/>
    <row r="468" spans="3:3" ht="18" customHeight="1" x14ac:dyDescent="0.25"/>
    <row r="469" spans="3:3" ht="18" customHeight="1" x14ac:dyDescent="0.25"/>
    <row r="470" spans="3:3" ht="18" customHeight="1" x14ac:dyDescent="0.25"/>
    <row r="471" spans="3:3" ht="18" customHeight="1" x14ac:dyDescent="0.25"/>
    <row r="472" spans="3:3" ht="18" customHeight="1" x14ac:dyDescent="0.25"/>
    <row r="473" spans="3:3" ht="18" customHeight="1" x14ac:dyDescent="0.25"/>
    <row r="474" spans="3:3" ht="18" customHeight="1" x14ac:dyDescent="0.25"/>
    <row r="475" spans="3:3" ht="18" customHeight="1" x14ac:dyDescent="0.25">
      <c r="C475" s="92"/>
    </row>
    <row r="476" spans="3:3" ht="18" customHeight="1" x14ac:dyDescent="0.25"/>
    <row r="477" spans="3:3" ht="18" customHeight="1" x14ac:dyDescent="0.25"/>
    <row r="478" spans="3:3" ht="18" customHeight="1" x14ac:dyDescent="0.25"/>
    <row r="479" spans="3:3" ht="18" customHeight="1" x14ac:dyDescent="0.25"/>
    <row r="480" spans="3:3" ht="18" customHeight="1" x14ac:dyDescent="0.25"/>
    <row r="481" spans="2:5" ht="18" customHeight="1" x14ac:dyDescent="0.25"/>
    <row r="482" spans="2:5" s="25" customFormat="1" ht="18" customHeight="1" x14ac:dyDescent="0.2">
      <c r="B482" s="19"/>
      <c r="C482" s="156"/>
      <c r="D482" s="171"/>
      <c r="E482" s="171"/>
    </row>
    <row r="483" spans="2:5" s="25" customFormat="1" ht="18" customHeight="1" x14ac:dyDescent="0.2">
      <c r="B483" s="19"/>
      <c r="C483" s="156"/>
      <c r="D483" s="171"/>
      <c r="E483" s="171"/>
    </row>
    <row r="484" spans="2:5" s="25" customFormat="1" ht="18" customHeight="1" x14ac:dyDescent="0.2">
      <c r="B484" s="19"/>
      <c r="C484" s="156"/>
      <c r="D484" s="171"/>
      <c r="E484" s="171"/>
    </row>
    <row r="485" spans="2:5" s="56" customFormat="1" ht="18" customHeight="1" x14ac:dyDescent="0.2">
      <c r="B485" s="19"/>
      <c r="C485" s="209"/>
      <c r="D485" s="207"/>
      <c r="E485" s="207"/>
    </row>
    <row r="486" spans="2:5" s="25" customFormat="1" ht="18" customHeight="1" x14ac:dyDescent="0.2">
      <c r="B486" s="19"/>
      <c r="C486" s="156"/>
      <c r="D486" s="171"/>
      <c r="E486" s="171"/>
    </row>
    <row r="487" spans="2:5" ht="18" customHeight="1" x14ac:dyDescent="0.25">
      <c r="C487" s="92"/>
    </row>
    <row r="488" spans="2:5" ht="18" customHeight="1" x14ac:dyDescent="0.25">
      <c r="C488" s="92"/>
    </row>
    <row r="489" spans="2:5" ht="18" customHeight="1" x14ac:dyDescent="0.25">
      <c r="C489" s="92"/>
    </row>
    <row r="490" spans="2:5" s="25" customFormat="1" ht="18" customHeight="1" x14ac:dyDescent="0.2">
      <c r="B490" s="19"/>
      <c r="C490" s="156"/>
      <c r="D490" s="171"/>
      <c r="E490" s="171"/>
    </row>
    <row r="491" spans="2:5" s="25" customFormat="1" ht="18" customHeight="1" x14ac:dyDescent="0.2">
      <c r="B491" s="19"/>
      <c r="C491" s="156"/>
      <c r="D491" s="171"/>
      <c r="E491" s="171"/>
    </row>
    <row r="492" spans="2:5" s="25" customFormat="1" ht="18" customHeight="1" x14ac:dyDescent="0.2">
      <c r="B492" s="19"/>
      <c r="C492" s="156"/>
      <c r="D492" s="171"/>
      <c r="E492" s="171"/>
    </row>
    <row r="493" spans="2:5" s="25" customFormat="1" ht="18" customHeight="1" x14ac:dyDescent="0.2">
      <c r="B493" s="19"/>
      <c r="C493" s="156"/>
      <c r="D493" s="171"/>
      <c r="E493" s="171"/>
    </row>
    <row r="494" spans="2:5" s="25" customFormat="1" ht="18" customHeight="1" x14ac:dyDescent="0.2">
      <c r="B494" s="19"/>
      <c r="C494" s="156"/>
      <c r="D494" s="171"/>
      <c r="E494" s="171"/>
    </row>
    <row r="495" spans="2:5" s="25" customFormat="1" ht="18" customHeight="1" x14ac:dyDescent="0.2">
      <c r="B495" s="19"/>
      <c r="C495" s="156"/>
      <c r="D495" s="171"/>
      <c r="E495" s="171"/>
    </row>
    <row r="496" spans="2:5" ht="18" customHeight="1" x14ac:dyDescent="0.25">
      <c r="C496" s="92"/>
    </row>
    <row r="497" spans="2:5" s="25" customFormat="1" ht="18" customHeight="1" x14ac:dyDescent="0.2">
      <c r="B497" s="19"/>
      <c r="C497" s="156"/>
      <c r="D497" s="171"/>
      <c r="E497" s="171"/>
    </row>
    <row r="498" spans="2:5" s="25" customFormat="1" ht="18" customHeight="1" x14ac:dyDescent="0.2">
      <c r="B498" s="19"/>
      <c r="C498" s="156"/>
      <c r="D498" s="171"/>
      <c r="E498" s="171"/>
    </row>
    <row r="499" spans="2:5" s="25" customFormat="1" ht="18" customHeight="1" x14ac:dyDescent="0.2">
      <c r="B499" s="19"/>
      <c r="C499" s="156"/>
      <c r="D499" s="171"/>
      <c r="E499" s="171"/>
    </row>
    <row r="500" spans="2:5" s="25" customFormat="1" ht="18" customHeight="1" x14ac:dyDescent="0.2">
      <c r="B500" s="19"/>
      <c r="C500" s="156"/>
      <c r="D500" s="171"/>
      <c r="E500" s="171"/>
    </row>
    <row r="501" spans="2:5" ht="18" customHeight="1" x14ac:dyDescent="0.25">
      <c r="C501" s="92"/>
    </row>
    <row r="502" spans="2:5" ht="18" customHeight="1" x14ac:dyDescent="0.25">
      <c r="C502" s="92"/>
    </row>
    <row r="503" spans="2:5" s="25" customFormat="1" ht="18" customHeight="1" x14ac:dyDescent="0.2">
      <c r="B503" s="19"/>
      <c r="C503" s="156"/>
      <c r="D503" s="171"/>
      <c r="E503" s="171"/>
    </row>
    <row r="504" spans="2:5" s="25" customFormat="1" ht="18" customHeight="1" x14ac:dyDescent="0.2">
      <c r="B504" s="19"/>
      <c r="C504" s="156"/>
      <c r="D504" s="171"/>
      <c r="E504" s="171"/>
    </row>
    <row r="505" spans="2:5" s="25" customFormat="1" ht="18" customHeight="1" x14ac:dyDescent="0.2">
      <c r="B505" s="19"/>
      <c r="C505" s="156"/>
      <c r="D505" s="171"/>
      <c r="E505" s="171"/>
    </row>
    <row r="506" spans="2:5" ht="18" customHeight="1" x14ac:dyDescent="0.25">
      <c r="C506" s="92"/>
    </row>
    <row r="507" spans="2:5" ht="18" customHeight="1" x14ac:dyDescent="0.25">
      <c r="C507" s="92"/>
    </row>
    <row r="508" spans="2:5" ht="18" customHeight="1" x14ac:dyDescent="0.25">
      <c r="C508" s="92"/>
    </row>
    <row r="509" spans="2:5" ht="18" customHeight="1" x14ac:dyDescent="0.25">
      <c r="C509" s="92"/>
    </row>
    <row r="510" spans="2:5" ht="18" customHeight="1" x14ac:dyDescent="0.25">
      <c r="C510" s="92"/>
    </row>
    <row r="511" spans="2:5" ht="18" customHeight="1" x14ac:dyDescent="0.25">
      <c r="C511" s="92"/>
    </row>
    <row r="512" spans="2:5" ht="18" customHeight="1" x14ac:dyDescent="0.25">
      <c r="C512" s="92"/>
    </row>
    <row r="513" spans="3:3" ht="18" customHeight="1" x14ac:dyDescent="0.25">
      <c r="C513" s="92"/>
    </row>
    <row r="514" spans="3:3" ht="18" customHeight="1" x14ac:dyDescent="0.25">
      <c r="C514" s="92"/>
    </row>
    <row r="515" spans="3:3" ht="18" customHeight="1" x14ac:dyDescent="0.25">
      <c r="C515" s="92"/>
    </row>
    <row r="516" spans="3:3" ht="18" customHeight="1" x14ac:dyDescent="0.25">
      <c r="C516" s="92"/>
    </row>
    <row r="517" spans="3:3" ht="18" customHeight="1" x14ac:dyDescent="0.25">
      <c r="C517" s="92"/>
    </row>
    <row r="518" spans="3:3" ht="18" customHeight="1" x14ac:dyDescent="0.25">
      <c r="C518" s="92"/>
    </row>
    <row r="519" spans="3:3" ht="18" customHeight="1" x14ac:dyDescent="0.25">
      <c r="C519" s="92"/>
    </row>
    <row r="520" spans="3:3" ht="18" customHeight="1" x14ac:dyDescent="0.25">
      <c r="C520" s="92"/>
    </row>
    <row r="521" spans="3:3" ht="18" customHeight="1" x14ac:dyDescent="0.25">
      <c r="C521" s="92"/>
    </row>
    <row r="522" spans="3:3" ht="18" customHeight="1" x14ac:dyDescent="0.25">
      <c r="C522" s="92"/>
    </row>
    <row r="523" spans="3:3" ht="18" customHeight="1" x14ac:dyDescent="0.25">
      <c r="C523" s="92"/>
    </row>
    <row r="524" spans="3:3" ht="18" customHeight="1" x14ac:dyDescent="0.25">
      <c r="C524" s="92"/>
    </row>
    <row r="525" spans="3:3" ht="18" customHeight="1" x14ac:dyDescent="0.25">
      <c r="C525" s="92"/>
    </row>
    <row r="526" spans="3:3" ht="18" customHeight="1" x14ac:dyDescent="0.25">
      <c r="C526" s="92"/>
    </row>
    <row r="527" spans="3:3" ht="18" customHeight="1" x14ac:dyDescent="0.25">
      <c r="C527" s="92"/>
    </row>
    <row r="528" spans="3:3" ht="18" customHeight="1" x14ac:dyDescent="0.25">
      <c r="C528" s="92"/>
    </row>
    <row r="529" spans="2:5" ht="18" customHeight="1" x14ac:dyDescent="0.25"/>
    <row r="530" spans="2:5" ht="18" customHeight="1" x14ac:dyDescent="0.25"/>
    <row r="531" spans="2:5" s="56" customFormat="1" ht="18" customHeight="1" x14ac:dyDescent="0.2">
      <c r="B531" s="19"/>
      <c r="C531" s="275"/>
      <c r="D531" s="207"/>
      <c r="E531" s="207"/>
    </row>
    <row r="532" spans="2:5" s="56" customFormat="1" ht="18" customHeight="1" x14ac:dyDescent="0.2">
      <c r="B532" s="19"/>
      <c r="C532" s="209"/>
      <c r="D532" s="207"/>
      <c r="E532" s="207"/>
    </row>
    <row r="533" spans="2:5" s="56" customFormat="1" ht="18" customHeight="1" x14ac:dyDescent="0.2">
      <c r="B533" s="19"/>
      <c r="C533" s="209"/>
      <c r="D533" s="207"/>
      <c r="E533" s="207"/>
    </row>
    <row r="534" spans="2:5" s="56" customFormat="1" ht="18" customHeight="1" x14ac:dyDescent="0.2">
      <c r="B534" s="19"/>
      <c r="C534" s="275"/>
      <c r="D534" s="207"/>
      <c r="E534" s="207"/>
    </row>
    <row r="535" spans="2:5" s="56" customFormat="1" ht="18" customHeight="1" x14ac:dyDescent="0.2">
      <c r="B535" s="19"/>
      <c r="C535" s="209"/>
      <c r="D535" s="207"/>
      <c r="E535" s="207"/>
    </row>
    <row r="536" spans="2:5" s="56" customFormat="1" ht="18" customHeight="1" x14ac:dyDescent="0.2">
      <c r="B536" s="19"/>
      <c r="C536" s="209"/>
      <c r="D536" s="207"/>
      <c r="E536" s="207"/>
    </row>
    <row r="537" spans="2:5" s="56" customFormat="1" ht="18" customHeight="1" x14ac:dyDescent="0.2">
      <c r="B537" s="19"/>
      <c r="C537" s="209"/>
      <c r="D537" s="207"/>
      <c r="E537" s="207"/>
    </row>
    <row r="538" spans="2:5" s="56" customFormat="1" ht="18" customHeight="1" x14ac:dyDescent="0.2">
      <c r="B538" s="19"/>
      <c r="C538" s="209"/>
      <c r="D538" s="207"/>
      <c r="E538" s="207"/>
    </row>
    <row r="539" spans="2:5" s="56" customFormat="1" ht="18" customHeight="1" x14ac:dyDescent="0.2">
      <c r="B539" s="19"/>
      <c r="C539" s="209"/>
      <c r="D539" s="207"/>
      <c r="E539" s="207"/>
    </row>
    <row r="540" spans="2:5" s="56" customFormat="1" ht="18" customHeight="1" x14ac:dyDescent="0.2">
      <c r="B540" s="19"/>
      <c r="C540" s="209"/>
      <c r="D540" s="207"/>
      <c r="E540" s="207"/>
    </row>
    <row r="541" spans="2:5" s="56" customFormat="1" ht="18" customHeight="1" x14ac:dyDescent="0.2">
      <c r="B541" s="19"/>
      <c r="C541" s="209"/>
      <c r="D541" s="207"/>
      <c r="E541" s="207"/>
    </row>
    <row r="542" spans="2:5" s="56" customFormat="1" ht="18" customHeight="1" x14ac:dyDescent="0.2">
      <c r="B542" s="19"/>
      <c r="C542" s="209"/>
      <c r="D542" s="207"/>
      <c r="E542" s="207"/>
    </row>
    <row r="543" spans="2:5" s="56" customFormat="1" ht="18" customHeight="1" x14ac:dyDescent="0.2">
      <c r="B543" s="19"/>
      <c r="C543" s="209"/>
      <c r="D543" s="207"/>
      <c r="E543" s="207"/>
    </row>
    <row r="544" spans="2:5" s="56" customFormat="1" ht="18" customHeight="1" x14ac:dyDescent="0.2">
      <c r="B544" s="19"/>
      <c r="C544" s="209"/>
      <c r="D544" s="207"/>
      <c r="E544" s="207"/>
    </row>
    <row r="545" spans="2:5" s="56" customFormat="1" ht="18" customHeight="1" x14ac:dyDescent="0.2">
      <c r="B545" s="19"/>
      <c r="C545" s="209"/>
      <c r="D545" s="207"/>
      <c r="E545" s="207"/>
    </row>
    <row r="546" spans="2:5" s="56" customFormat="1" ht="18" customHeight="1" x14ac:dyDescent="0.2">
      <c r="B546" s="19"/>
      <c r="C546" s="209"/>
      <c r="D546" s="207"/>
      <c r="E546" s="207"/>
    </row>
    <row r="547" spans="2:5" s="56" customFormat="1" ht="18" customHeight="1" x14ac:dyDescent="0.2">
      <c r="B547" s="19"/>
      <c r="C547" s="209"/>
      <c r="D547" s="207"/>
      <c r="E547" s="207"/>
    </row>
    <row r="548" spans="2:5" s="56" customFormat="1" ht="18" customHeight="1" x14ac:dyDescent="0.2">
      <c r="B548" s="19"/>
      <c r="C548" s="209"/>
      <c r="D548" s="207"/>
      <c r="E548" s="207"/>
    </row>
    <row r="549" spans="2:5" s="56" customFormat="1" ht="18" customHeight="1" x14ac:dyDescent="0.2">
      <c r="B549" s="19"/>
      <c r="C549" s="209"/>
      <c r="D549" s="207"/>
      <c r="E549" s="207"/>
    </row>
    <row r="550" spans="2:5" s="56" customFormat="1" ht="18" customHeight="1" x14ac:dyDescent="0.2">
      <c r="B550" s="19"/>
      <c r="C550" s="209"/>
      <c r="D550" s="207"/>
      <c r="E550" s="207"/>
    </row>
    <row r="551" spans="2:5" s="56" customFormat="1" ht="18" customHeight="1" x14ac:dyDescent="0.2">
      <c r="B551" s="19"/>
      <c r="C551" s="209"/>
      <c r="D551" s="207"/>
      <c r="E551" s="207"/>
    </row>
    <row r="552" spans="2:5" ht="18" customHeight="1" x14ac:dyDescent="0.25">
      <c r="C552" s="92"/>
    </row>
    <row r="553" spans="2:5" ht="18" customHeight="1" x14ac:dyDescent="0.25">
      <c r="C553" s="92"/>
    </row>
    <row r="554" spans="2:5" ht="18" customHeight="1" x14ac:dyDescent="0.25">
      <c r="C554" s="92"/>
    </row>
    <row r="555" spans="2:5" ht="18" customHeight="1" x14ac:dyDescent="0.25">
      <c r="C555" s="92"/>
    </row>
    <row r="556" spans="2:5" ht="18" customHeight="1" x14ac:dyDescent="0.25">
      <c r="C556" s="92"/>
    </row>
    <row r="557" spans="2:5" ht="18" customHeight="1" x14ac:dyDescent="0.25">
      <c r="C557" s="92"/>
    </row>
    <row r="558" spans="2:5" ht="18" customHeight="1" x14ac:dyDescent="0.25">
      <c r="C558" s="92"/>
    </row>
    <row r="559" spans="2:5" ht="18" customHeight="1" x14ac:dyDescent="0.25">
      <c r="C559" s="92"/>
    </row>
    <row r="560" spans="2:5" ht="18" customHeight="1" x14ac:dyDescent="0.25">
      <c r="C560" s="92"/>
    </row>
    <row r="561" spans="3:3" ht="18" customHeight="1" x14ac:dyDescent="0.25">
      <c r="C561" s="92"/>
    </row>
    <row r="562" spans="3:3" ht="18" customHeight="1" x14ac:dyDescent="0.25">
      <c r="C562" s="92"/>
    </row>
    <row r="563" spans="3:3" ht="18" customHeight="1" x14ac:dyDescent="0.25">
      <c r="C563" s="92"/>
    </row>
    <row r="564" spans="3:3" ht="18" customHeight="1" x14ac:dyDescent="0.25"/>
    <row r="565" spans="3:3" ht="18" customHeight="1" x14ac:dyDescent="0.25"/>
    <row r="566" spans="3:3" ht="18" customHeight="1" x14ac:dyDescent="0.25"/>
    <row r="567" spans="3:3" ht="18" customHeight="1" x14ac:dyDescent="0.25"/>
    <row r="568" spans="3:3" ht="18" customHeight="1" x14ac:dyDescent="0.25"/>
    <row r="569" spans="3:3" ht="18" customHeight="1" x14ac:dyDescent="0.25"/>
    <row r="570" spans="3:3" ht="18" customHeight="1" x14ac:dyDescent="0.25"/>
    <row r="571" spans="3:3" ht="18" customHeight="1" x14ac:dyDescent="0.25"/>
    <row r="572" spans="3:3" ht="18" customHeight="1" x14ac:dyDescent="0.25"/>
    <row r="573" spans="3:3" ht="18" customHeight="1" x14ac:dyDescent="0.25"/>
    <row r="574" spans="3:3" ht="18" customHeight="1" x14ac:dyDescent="0.25"/>
    <row r="575" spans="3:3" ht="18" customHeight="1" x14ac:dyDescent="0.25"/>
    <row r="576" spans="3:3" ht="18" customHeight="1" x14ac:dyDescent="0.25"/>
    <row r="577" spans="2:5" ht="18" customHeight="1" x14ac:dyDescent="0.25"/>
    <row r="578" spans="2:5" ht="18" customHeight="1" x14ac:dyDescent="0.25"/>
    <row r="579" spans="2:5" ht="18" customHeight="1" x14ac:dyDescent="0.25"/>
    <row r="580" spans="2:5" ht="18" customHeight="1" x14ac:dyDescent="0.25"/>
    <row r="581" spans="2:5" ht="18" customHeight="1" x14ac:dyDescent="0.25"/>
    <row r="582" spans="2:5" s="215" customFormat="1" ht="18" customHeight="1" x14ac:dyDescent="0.25">
      <c r="B582" s="19"/>
      <c r="C582" s="276"/>
      <c r="D582" s="266"/>
      <c r="E582" s="266"/>
    </row>
    <row r="583" spans="2:5" ht="18" customHeight="1" x14ac:dyDescent="0.25"/>
    <row r="584" spans="2:5" ht="18" customHeight="1" x14ac:dyDescent="0.25"/>
    <row r="585" spans="2:5" ht="18" customHeight="1" x14ac:dyDescent="0.25"/>
    <row r="586" spans="2:5" ht="18" customHeight="1" x14ac:dyDescent="0.25"/>
    <row r="587" spans="2:5" ht="18" customHeight="1" x14ac:dyDescent="0.25"/>
    <row r="588" spans="2:5" ht="18" customHeight="1" x14ac:dyDescent="0.25"/>
    <row r="589" spans="2:5" ht="18" customHeight="1" x14ac:dyDescent="0.25"/>
    <row r="590" spans="2:5" ht="18" customHeight="1" x14ac:dyDescent="0.25"/>
    <row r="591" spans="2:5" ht="18" customHeight="1" x14ac:dyDescent="0.25"/>
    <row r="592" spans="2:5" ht="18" customHeight="1" x14ac:dyDescent="0.25"/>
    <row r="593" ht="18" customHeight="1" x14ac:dyDescent="0.25"/>
    <row r="594" ht="18" customHeight="1" x14ac:dyDescent="0.25"/>
    <row r="595" ht="18" customHeight="1" x14ac:dyDescent="0.25"/>
    <row r="596" ht="18" customHeight="1" x14ac:dyDescent="0.25"/>
    <row r="597" ht="18" customHeight="1" x14ac:dyDescent="0.25"/>
  </sheetData>
  <mergeCells count="34">
    <mergeCell ref="C51:G51"/>
    <mergeCell ref="C52:G52"/>
    <mergeCell ref="C59:F59"/>
    <mergeCell ref="C112:D112"/>
    <mergeCell ref="C44:G44"/>
    <mergeCell ref="C45:G45"/>
    <mergeCell ref="C46:G46"/>
    <mergeCell ref="C47:G47"/>
    <mergeCell ref="C49:G49"/>
    <mergeCell ref="C39:G39"/>
    <mergeCell ref="C40:G40"/>
    <mergeCell ref="C41:G41"/>
    <mergeCell ref="C42:G42"/>
    <mergeCell ref="C43:G43"/>
    <mergeCell ref="C33:G33"/>
    <mergeCell ref="C34:G34"/>
    <mergeCell ref="C35:G35"/>
    <mergeCell ref="C37:G37"/>
    <mergeCell ref="C38:G38"/>
    <mergeCell ref="B23:G23"/>
    <mergeCell ref="B25:G25"/>
    <mergeCell ref="B27:G27"/>
    <mergeCell ref="C31:G31"/>
    <mergeCell ref="C32:G32"/>
    <mergeCell ref="B9:G9"/>
    <mergeCell ref="C10:G10"/>
    <mergeCell ref="B11:G11"/>
    <mergeCell ref="B19:G19"/>
    <mergeCell ref="B21:G21"/>
    <mergeCell ref="B4:G4"/>
    <mergeCell ref="B5:G5"/>
    <mergeCell ref="B6:G6"/>
    <mergeCell ref="B7:G7"/>
    <mergeCell ref="B8:G8"/>
  </mergeCells>
  <pageMargins left="1.0236111111111099" right="0.47222222222222199" top="0.98402777777777795" bottom="0.78680555555555598" header="0.39374999999999999" footer="0.196527777777778"/>
  <pageSetup paperSize="9" scale="70" orientation="portrait" horizontalDpi="300" verticalDpi="300"/>
  <headerFooter>
    <oddHeader>&amp;C&amp;28 &amp;12</oddHeader>
    <oddFooter>&amp;L&amp;"Arial,Navadno"&amp;10Vodovod Žiberci - Spodnje Konjišče_Odsek 1
Št. projekta: 6V-08101
Št. načrta: 6V-08101.4.3/13&amp;R&amp;"Arial,Navadno"&amp;9Junij 2012
&amp;P/16</oddFooter>
  </headerFooter>
  <rowBreaks count="14" manualBreakCount="14">
    <brk id="28" max="16383" man="1"/>
    <brk id="56" max="16383" man="1"/>
    <brk id="94" max="16383" man="1"/>
    <brk id="106" max="16383" man="1"/>
    <brk id="144" max="16383" man="1"/>
    <brk id="173" max="16383" man="1"/>
    <brk id="208" max="16383" man="1"/>
    <brk id="246" max="16383" man="1"/>
    <brk id="262" max="16383" man="1"/>
    <brk id="286" max="16383" man="1"/>
    <brk id="301" max="16383" man="1"/>
    <brk id="312" max="16383" man="1"/>
    <brk id="343" max="16383" man="1"/>
    <brk id="35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549"/>
  <sheetViews>
    <sheetView zoomScale="80" zoomScaleNormal="80" zoomScalePageLayoutView="70" workbookViewId="0">
      <selection activeCell="B6" sqref="B6:G6"/>
    </sheetView>
  </sheetViews>
  <sheetFormatPr defaultColWidth="9.69921875" defaultRowHeight="15.75" x14ac:dyDescent="0.25"/>
  <cols>
    <col min="1" max="1" width="2.796875" style="19" customWidth="1"/>
    <col min="2" max="2" width="5.19921875" style="19" customWidth="1"/>
    <col min="3" max="3" width="40.796875" style="20" customWidth="1"/>
    <col min="4" max="5" width="8.69921875" style="207" customWidth="1"/>
    <col min="6" max="6" width="8.69921875" style="19" customWidth="1"/>
    <col min="7" max="7" width="12.796875" style="19" customWidth="1"/>
    <col min="8" max="8" width="2.796875" style="19" customWidth="1"/>
    <col min="9" max="257" width="9.69921875" style="19"/>
    <col min="258" max="258" width="5.19921875" style="19" customWidth="1"/>
    <col min="259" max="259" width="40.796875" style="19" customWidth="1"/>
    <col min="260" max="262" width="8.69921875" style="19" customWidth="1"/>
    <col min="263" max="263" width="12.796875" style="19" customWidth="1"/>
    <col min="264" max="513" width="9.69921875" style="19"/>
    <col min="514" max="514" width="5.19921875" style="19" customWidth="1"/>
    <col min="515" max="515" width="40.796875" style="19" customWidth="1"/>
    <col min="516" max="518" width="8.69921875" style="19" customWidth="1"/>
    <col min="519" max="519" width="12.796875" style="19" customWidth="1"/>
    <col min="520" max="769" width="9.69921875" style="19"/>
    <col min="770" max="770" width="5.19921875" style="19" customWidth="1"/>
    <col min="771" max="771" width="40.796875" style="19" customWidth="1"/>
    <col min="772" max="774" width="8.69921875" style="19" customWidth="1"/>
    <col min="775" max="775" width="12.796875" style="19" customWidth="1"/>
    <col min="776" max="1024" width="9.69921875" style="19"/>
  </cols>
  <sheetData>
    <row r="1" spans="2:7" ht="18" customHeight="1" x14ac:dyDescent="0.25"/>
    <row r="2" spans="2:7" ht="20.100000000000001" customHeight="1" x14ac:dyDescent="0.25">
      <c r="C2" s="22"/>
      <c r="F2" s="23"/>
      <c r="G2" s="361"/>
    </row>
    <row r="3" spans="2:7" ht="18" customHeight="1" x14ac:dyDescent="0.25"/>
    <row r="4" spans="2:7" ht="18" customHeight="1" x14ac:dyDescent="0.25"/>
    <row r="5" spans="2:7" ht="18" customHeight="1" x14ac:dyDescent="0.25">
      <c r="B5" s="483" t="s">
        <v>27</v>
      </c>
      <c r="C5" s="483"/>
      <c r="D5" s="483"/>
      <c r="E5" s="483"/>
      <c r="F5" s="483"/>
      <c r="G5" s="483"/>
    </row>
    <row r="6" spans="2:7" ht="18" customHeight="1" x14ac:dyDescent="0.3">
      <c r="B6" s="484" t="s">
        <v>357</v>
      </c>
      <c r="C6" s="484"/>
      <c r="D6" s="484"/>
      <c r="E6" s="484"/>
      <c r="F6" s="484"/>
      <c r="G6" s="484"/>
    </row>
    <row r="7" spans="2:7" ht="18" customHeight="1" x14ac:dyDescent="0.25">
      <c r="B7" s="469"/>
      <c r="C7" s="469"/>
      <c r="D7" s="469"/>
      <c r="E7" s="469"/>
      <c r="F7" s="469"/>
      <c r="G7" s="469"/>
    </row>
    <row r="8" spans="2:7" ht="18" customHeight="1" x14ac:dyDescent="0.3">
      <c r="B8" s="485"/>
      <c r="C8" s="485"/>
      <c r="D8" s="485"/>
      <c r="E8" s="485"/>
      <c r="F8" s="485"/>
      <c r="G8" s="485"/>
    </row>
    <row r="9" spans="2:7" ht="18" customHeight="1" x14ac:dyDescent="0.25">
      <c r="B9" s="483" t="s">
        <v>358</v>
      </c>
      <c r="C9" s="483"/>
      <c r="D9" s="483"/>
      <c r="E9" s="483"/>
      <c r="F9" s="483"/>
      <c r="G9" s="483"/>
    </row>
    <row r="10" spans="2:7" ht="18" customHeight="1" x14ac:dyDescent="0.3">
      <c r="B10" s="485"/>
      <c r="C10" s="485"/>
      <c r="D10" s="485"/>
      <c r="E10" s="485"/>
      <c r="F10" s="485"/>
      <c r="G10" s="485"/>
    </row>
    <row r="11" spans="2:7" x14ac:dyDescent="0.25">
      <c r="B11" s="347" t="s">
        <v>30</v>
      </c>
      <c r="C11" s="468" t="s">
        <v>31</v>
      </c>
      <c r="D11" s="468"/>
      <c r="E11" s="468"/>
      <c r="F11" s="468"/>
      <c r="G11" s="468"/>
    </row>
    <row r="12" spans="2:7" ht="18" customHeight="1" x14ac:dyDescent="0.25">
      <c r="B12" s="486"/>
      <c r="C12" s="486"/>
      <c r="D12" s="486"/>
      <c r="E12" s="486"/>
      <c r="F12" s="486"/>
      <c r="G12" s="486"/>
    </row>
    <row r="13" spans="2:7" ht="18" customHeight="1" x14ac:dyDescent="0.25">
      <c r="B13" s="348"/>
      <c r="C13" s="349" t="s">
        <v>32</v>
      </c>
      <c r="D13" s="350"/>
      <c r="E13" s="350"/>
      <c r="F13" s="54"/>
      <c r="G13" s="53">
        <f>G108</f>
        <v>0</v>
      </c>
    </row>
    <row r="14" spans="2:7" ht="18" customHeight="1" x14ac:dyDescent="0.25">
      <c r="B14" s="348"/>
      <c r="C14" s="349" t="s">
        <v>33</v>
      </c>
      <c r="D14" s="350"/>
      <c r="E14" s="350"/>
      <c r="F14" s="54"/>
      <c r="G14" s="53">
        <f>G155</f>
        <v>0</v>
      </c>
    </row>
    <row r="15" spans="2:7" ht="18" customHeight="1" x14ac:dyDescent="0.25">
      <c r="B15" s="348"/>
      <c r="C15" s="349" t="s">
        <v>34</v>
      </c>
      <c r="D15" s="350"/>
      <c r="E15" s="350"/>
      <c r="F15" s="54"/>
      <c r="G15" s="53">
        <f>G183</f>
        <v>0</v>
      </c>
    </row>
    <row r="16" spans="2:7" ht="30.75" x14ac:dyDescent="0.25">
      <c r="B16" s="348"/>
      <c r="C16" s="70" t="s">
        <v>35</v>
      </c>
      <c r="D16" s="350"/>
      <c r="E16" s="350"/>
      <c r="F16" s="54"/>
      <c r="G16" s="53">
        <f>ROUND((G13+G14+G15)*0.1,2)</f>
        <v>0</v>
      </c>
    </row>
    <row r="17" spans="2:7" ht="18" customHeight="1" x14ac:dyDescent="0.25">
      <c r="B17" s="348"/>
      <c r="C17" s="349" t="s">
        <v>36</v>
      </c>
      <c r="D17" s="350"/>
      <c r="E17" s="350"/>
      <c r="F17" s="54"/>
      <c r="G17" s="53">
        <f>ROUND(G13+G14+G15+G16,2)</f>
        <v>0</v>
      </c>
    </row>
    <row r="18" spans="2:7" ht="18" customHeight="1" x14ac:dyDescent="0.25">
      <c r="B18" s="348"/>
      <c r="C18" s="349"/>
      <c r="D18" s="350"/>
      <c r="E18" s="350"/>
      <c r="F18" s="54"/>
      <c r="G18" s="53"/>
    </row>
    <row r="19" spans="2:7" ht="25.5" customHeight="1" x14ac:dyDescent="0.25">
      <c r="B19" s="348"/>
      <c r="C19" s="351" t="s">
        <v>37</v>
      </c>
      <c r="D19" s="350"/>
      <c r="E19" s="350"/>
      <c r="F19" s="54"/>
      <c r="G19" s="352">
        <f>G212</f>
        <v>0</v>
      </c>
    </row>
    <row r="20" spans="2:7" ht="18" customHeight="1" x14ac:dyDescent="0.25">
      <c r="B20" s="487"/>
      <c r="C20" s="487"/>
      <c r="D20" s="487"/>
      <c r="E20" s="487"/>
      <c r="F20" s="487"/>
      <c r="G20" s="487"/>
    </row>
    <row r="21" spans="2:7" ht="18" customHeight="1" x14ac:dyDescent="0.25">
      <c r="B21" s="348"/>
      <c r="C21" s="353" t="s">
        <v>45</v>
      </c>
      <c r="D21" s="350"/>
      <c r="E21" s="350"/>
      <c r="F21" s="54"/>
      <c r="G21" s="354">
        <f>ROUND(G17+G19,2)</f>
        <v>0</v>
      </c>
    </row>
    <row r="22" spans="2:7" ht="18" customHeight="1" x14ac:dyDescent="0.25">
      <c r="B22" s="487"/>
      <c r="C22" s="487"/>
      <c r="D22" s="487"/>
      <c r="E22" s="487"/>
      <c r="F22" s="487"/>
      <c r="G22" s="487"/>
    </row>
    <row r="23" spans="2:7" ht="18" customHeight="1" x14ac:dyDescent="0.25">
      <c r="B23" s="347" t="s">
        <v>46</v>
      </c>
      <c r="C23" s="353" t="s">
        <v>47</v>
      </c>
      <c r="D23" s="350"/>
      <c r="E23" s="350"/>
      <c r="F23" s="54"/>
      <c r="G23" s="354">
        <f>G317</f>
        <v>0</v>
      </c>
    </row>
    <row r="24" spans="2:7" ht="18" customHeight="1" x14ac:dyDescent="0.25">
      <c r="B24" s="487"/>
      <c r="C24" s="487"/>
      <c r="D24" s="487"/>
      <c r="E24" s="487"/>
      <c r="F24" s="487"/>
      <c r="G24" s="487"/>
    </row>
    <row r="25" spans="2:7" ht="18" customHeight="1" x14ac:dyDescent="0.25">
      <c r="B25" s="355" t="s">
        <v>48</v>
      </c>
      <c r="C25" s="356" t="s">
        <v>49</v>
      </c>
      <c r="D25" s="358"/>
      <c r="E25" s="358"/>
      <c r="F25" s="357"/>
      <c r="G25" s="359">
        <f>G342</f>
        <v>0</v>
      </c>
    </row>
    <row r="26" spans="2:7" ht="18" customHeight="1" x14ac:dyDescent="0.25">
      <c r="B26" s="486"/>
      <c r="C26" s="486"/>
      <c r="D26" s="486"/>
      <c r="E26" s="486"/>
      <c r="F26" s="486"/>
      <c r="G26" s="486"/>
    </row>
    <row r="27" spans="2:7" ht="18" customHeight="1" x14ac:dyDescent="0.25">
      <c r="B27" s="347"/>
      <c r="C27" s="360" t="s">
        <v>399</v>
      </c>
      <c r="D27" s="350"/>
      <c r="E27" s="350"/>
      <c r="F27" s="54"/>
      <c r="G27" s="354">
        <f>ROUND(G21+G23+G25,2)</f>
        <v>0</v>
      </c>
    </row>
    <row r="28" spans="2:7" ht="18" customHeight="1" x14ac:dyDescent="0.25">
      <c r="B28" s="469"/>
      <c r="C28" s="469"/>
      <c r="D28" s="469"/>
      <c r="E28" s="469"/>
      <c r="F28" s="469"/>
      <c r="G28" s="469"/>
    </row>
    <row r="29" spans="2:7" ht="18" customHeight="1" x14ac:dyDescent="0.25">
      <c r="B29" s="56"/>
      <c r="C29" s="275"/>
      <c r="F29" s="56"/>
      <c r="G29" s="56"/>
    </row>
    <row r="30" spans="2:7" ht="18" customHeight="1" x14ac:dyDescent="0.25">
      <c r="B30" s="56"/>
      <c r="C30" s="275"/>
      <c r="F30" s="56"/>
      <c r="G30" s="56"/>
    </row>
    <row r="31" spans="2:7" ht="18" customHeight="1" x14ac:dyDescent="0.25">
      <c r="B31" s="56"/>
      <c r="C31" s="275"/>
      <c r="F31" s="56"/>
      <c r="G31" s="56"/>
    </row>
    <row r="32" spans="2:7" ht="18" customHeight="1" x14ac:dyDescent="0.25">
      <c r="B32" s="56"/>
      <c r="C32" s="468" t="s">
        <v>51</v>
      </c>
      <c r="D32" s="468"/>
      <c r="E32" s="468"/>
      <c r="F32" s="468"/>
      <c r="G32" s="468"/>
    </row>
    <row r="33" spans="2:7" ht="18" customHeight="1" x14ac:dyDescent="0.25">
      <c r="B33" s="56"/>
      <c r="C33" s="469"/>
      <c r="D33" s="469"/>
      <c r="E33" s="469"/>
      <c r="F33" s="469"/>
      <c r="G33" s="469"/>
    </row>
    <row r="34" spans="2:7" ht="18" customHeight="1" x14ac:dyDescent="0.25">
      <c r="B34" s="56"/>
      <c r="C34" s="469" t="s">
        <v>52</v>
      </c>
      <c r="D34" s="469"/>
      <c r="E34" s="469"/>
      <c r="F34" s="469"/>
      <c r="G34" s="469"/>
    </row>
    <row r="35" spans="2:7" ht="18" customHeight="1" x14ac:dyDescent="0.25">
      <c r="B35" s="56"/>
      <c r="C35" s="469" t="s">
        <v>53</v>
      </c>
      <c r="D35" s="469"/>
      <c r="E35" s="469"/>
      <c r="F35" s="469"/>
      <c r="G35" s="469"/>
    </row>
    <row r="36" spans="2:7" ht="18" customHeight="1" x14ac:dyDescent="0.25">
      <c r="B36" s="56"/>
      <c r="C36" s="469" t="s">
        <v>54</v>
      </c>
      <c r="D36" s="469"/>
      <c r="E36" s="469"/>
      <c r="F36" s="469"/>
      <c r="G36" s="469"/>
    </row>
    <row r="37" spans="2:7" ht="18" customHeight="1" x14ac:dyDescent="0.25">
      <c r="B37" s="56"/>
      <c r="C37" s="349" t="s">
        <v>55</v>
      </c>
      <c r="D37" s="350"/>
      <c r="E37" s="350"/>
      <c r="F37" s="54"/>
      <c r="G37" s="54"/>
    </row>
    <row r="38" spans="2:7" ht="18" customHeight="1" x14ac:dyDescent="0.25">
      <c r="B38" s="56"/>
      <c r="C38" s="469" t="s">
        <v>56</v>
      </c>
      <c r="D38" s="469"/>
      <c r="E38" s="469"/>
      <c r="F38" s="469"/>
      <c r="G38" s="469"/>
    </row>
    <row r="39" spans="2:7" ht="18" customHeight="1" x14ac:dyDescent="0.25">
      <c r="B39" s="56"/>
      <c r="C39" s="469" t="s">
        <v>57</v>
      </c>
      <c r="D39" s="469"/>
      <c r="E39" s="469"/>
      <c r="F39" s="469"/>
      <c r="G39" s="469"/>
    </row>
    <row r="40" spans="2:7" ht="18" customHeight="1" x14ac:dyDescent="0.25">
      <c r="B40" s="56"/>
      <c r="C40" s="469" t="s">
        <v>58</v>
      </c>
      <c r="D40" s="469"/>
      <c r="E40" s="469"/>
      <c r="F40" s="469"/>
      <c r="G40" s="469"/>
    </row>
    <row r="41" spans="2:7" ht="18" customHeight="1" x14ac:dyDescent="0.25">
      <c r="B41" s="56"/>
      <c r="C41" s="469" t="s">
        <v>59</v>
      </c>
      <c r="D41" s="469"/>
      <c r="E41" s="469"/>
      <c r="F41" s="469"/>
      <c r="G41" s="469"/>
    </row>
    <row r="42" spans="2:7" ht="18" customHeight="1" x14ac:dyDescent="0.25">
      <c r="B42" s="56"/>
      <c r="C42" s="469" t="s">
        <v>60</v>
      </c>
      <c r="D42" s="469"/>
      <c r="E42" s="469"/>
      <c r="F42" s="469"/>
      <c r="G42" s="469"/>
    </row>
    <row r="43" spans="2:7" ht="18" customHeight="1" x14ac:dyDescent="0.25">
      <c r="B43" s="56"/>
      <c r="C43" s="469" t="s">
        <v>61</v>
      </c>
      <c r="D43" s="469"/>
      <c r="E43" s="469"/>
      <c r="F43" s="469"/>
      <c r="G43" s="469"/>
    </row>
    <row r="44" spans="2:7" ht="18" customHeight="1" x14ac:dyDescent="0.25">
      <c r="B44" s="56"/>
      <c r="C44" s="469" t="s">
        <v>62</v>
      </c>
      <c r="D44" s="469"/>
      <c r="E44" s="469"/>
      <c r="F44" s="469"/>
      <c r="G44" s="469"/>
    </row>
    <row r="45" spans="2:7" ht="18" customHeight="1" x14ac:dyDescent="0.25">
      <c r="B45" s="56"/>
      <c r="C45" s="469" t="s">
        <v>63</v>
      </c>
      <c r="D45" s="469"/>
      <c r="E45" s="469"/>
      <c r="F45" s="469"/>
      <c r="G45" s="469"/>
    </row>
    <row r="46" spans="2:7" ht="18" customHeight="1" x14ac:dyDescent="0.25">
      <c r="B46" s="56"/>
      <c r="C46" s="469" t="s">
        <v>64</v>
      </c>
      <c r="D46" s="469"/>
      <c r="E46" s="469"/>
      <c r="F46" s="469"/>
      <c r="G46" s="469"/>
    </row>
    <row r="47" spans="2:7" ht="18" customHeight="1" x14ac:dyDescent="0.25">
      <c r="B47" s="56"/>
      <c r="C47" s="469" t="s">
        <v>65</v>
      </c>
      <c r="D47" s="469"/>
      <c r="E47" s="469"/>
      <c r="F47" s="469"/>
      <c r="G47" s="469"/>
    </row>
    <row r="48" spans="2:7" ht="18" customHeight="1" x14ac:dyDescent="0.25">
      <c r="B48" s="56"/>
      <c r="C48" s="469" t="s">
        <v>66</v>
      </c>
      <c r="D48" s="469"/>
      <c r="E48" s="469"/>
      <c r="F48" s="469"/>
      <c r="G48" s="469"/>
    </row>
    <row r="49" spans="1:7" ht="18" customHeight="1" x14ac:dyDescent="0.25">
      <c r="B49" s="56"/>
      <c r="C49" s="349"/>
      <c r="D49" s="350"/>
      <c r="E49" s="350"/>
      <c r="F49" s="54"/>
      <c r="G49" s="54"/>
    </row>
    <row r="50" spans="1:7" ht="110.25" customHeight="1" x14ac:dyDescent="0.25">
      <c r="A50" s="3"/>
      <c r="B50" s="3"/>
      <c r="C50" s="489" t="s">
        <v>67</v>
      </c>
      <c r="D50" s="489"/>
      <c r="E50" s="489"/>
      <c r="F50" s="489"/>
      <c r="G50" s="489"/>
    </row>
    <row r="51" spans="1:7" x14ac:dyDescent="0.25">
      <c r="A51" s="3"/>
      <c r="B51" s="3"/>
      <c r="C51" s="280"/>
      <c r="D51" s="501"/>
      <c r="E51" s="501"/>
      <c r="F51" s="280"/>
      <c r="G51" s="280"/>
    </row>
    <row r="52" spans="1:7" ht="18" customHeight="1" x14ac:dyDescent="0.25">
      <c r="B52" s="56"/>
      <c r="C52" s="471" t="s">
        <v>68</v>
      </c>
      <c r="D52" s="471"/>
      <c r="E52" s="471"/>
      <c r="F52" s="471"/>
      <c r="G52" s="471"/>
    </row>
    <row r="53" spans="1:7" ht="18" customHeight="1" x14ac:dyDescent="0.25">
      <c r="B53" s="56"/>
      <c r="C53" s="471" t="s">
        <v>69</v>
      </c>
      <c r="D53" s="471"/>
      <c r="E53" s="471"/>
      <c r="F53" s="471"/>
      <c r="G53" s="471"/>
    </row>
    <row r="54" spans="1:7" ht="18" customHeight="1" x14ac:dyDescent="0.25">
      <c r="B54" s="56"/>
      <c r="C54" s="275"/>
      <c r="F54" s="56"/>
      <c r="G54" s="56"/>
    </row>
    <row r="55" spans="1:7" ht="18" customHeight="1" x14ac:dyDescent="0.25">
      <c r="B55" s="56"/>
      <c r="C55" s="209"/>
      <c r="F55" s="56"/>
      <c r="G55" s="56"/>
    </row>
    <row r="56" spans="1:7" ht="18" customHeight="1" x14ac:dyDescent="0.25">
      <c r="B56" s="56"/>
      <c r="C56" s="275"/>
      <c r="F56" s="56"/>
      <c r="G56" s="56"/>
    </row>
    <row r="57" spans="1:7" ht="18" customHeight="1" x14ac:dyDescent="0.25">
      <c r="B57" s="56"/>
      <c r="C57" s="275"/>
      <c r="F57" s="56"/>
      <c r="G57" s="56"/>
    </row>
    <row r="58" spans="1:7" ht="18" customHeight="1" x14ac:dyDescent="0.25">
      <c r="B58" s="56"/>
      <c r="C58" s="275"/>
      <c r="F58" s="56"/>
      <c r="G58" s="56"/>
    </row>
    <row r="59" spans="1:7" ht="18" customHeight="1" x14ac:dyDescent="0.25">
      <c r="B59" s="56"/>
      <c r="C59" s="275"/>
      <c r="F59" s="56"/>
      <c r="G59" s="56"/>
    </row>
    <row r="60" spans="1:7" ht="18" customHeight="1" x14ac:dyDescent="0.25">
      <c r="B60" s="56"/>
      <c r="C60" s="174"/>
      <c r="F60" s="23"/>
      <c r="G60" s="380"/>
    </row>
    <row r="61" spans="1:7" ht="20.25" x14ac:dyDescent="0.3">
      <c r="B61" s="217"/>
      <c r="C61" s="362" t="s">
        <v>311</v>
      </c>
      <c r="D61" s="363"/>
      <c r="E61" s="363"/>
      <c r="F61" s="364"/>
      <c r="G61" s="365"/>
    </row>
    <row r="62" spans="1:7" ht="18" customHeight="1" x14ac:dyDescent="0.3">
      <c r="B62" s="217"/>
      <c r="C62" s="488"/>
      <c r="D62" s="488"/>
      <c r="E62" s="488"/>
      <c r="F62" s="488"/>
      <c r="G62" s="365"/>
    </row>
    <row r="63" spans="1:7" ht="18" customHeight="1" x14ac:dyDescent="0.25">
      <c r="B63" s="217"/>
      <c r="C63" s="366"/>
      <c r="D63" s="363"/>
      <c r="E63" s="363"/>
      <c r="F63" s="364"/>
      <c r="G63" s="365"/>
    </row>
    <row r="64" spans="1:7" s="56" customFormat="1" ht="18" customHeight="1" x14ac:dyDescent="0.25">
      <c r="B64" s="215" t="s">
        <v>70</v>
      </c>
      <c r="C64" s="243" t="s">
        <v>71</v>
      </c>
      <c r="D64" s="270"/>
      <c r="E64" s="207"/>
      <c r="F64" s="171"/>
      <c r="G64" s="380"/>
    </row>
    <row r="65" spans="2:7" ht="18" customHeight="1" x14ac:dyDescent="0.25">
      <c r="B65" s="56"/>
      <c r="C65" s="174"/>
      <c r="F65" s="171"/>
      <c r="G65" s="380"/>
    </row>
    <row r="66" spans="2:7" ht="18" customHeight="1" x14ac:dyDescent="0.25">
      <c r="B66" s="57" t="s">
        <v>4</v>
      </c>
      <c r="C66" s="58" t="s">
        <v>72</v>
      </c>
      <c r="D66" s="60" t="s">
        <v>73</v>
      </c>
      <c r="E66" s="59" t="s">
        <v>74</v>
      </c>
      <c r="F66" s="57"/>
      <c r="G66" s="60" t="s">
        <v>75</v>
      </c>
    </row>
    <row r="67" spans="2:7" ht="18" customHeight="1" x14ac:dyDescent="0.25">
      <c r="B67" s="173"/>
      <c r="C67" s="174"/>
      <c r="F67" s="171"/>
      <c r="G67" s="380"/>
    </row>
    <row r="68" spans="2:7" ht="33" customHeight="1" x14ac:dyDescent="0.25">
      <c r="B68" s="289">
        <v>1</v>
      </c>
      <c r="C68" s="290" t="s">
        <v>76</v>
      </c>
      <c r="F68" s="171"/>
      <c r="G68" s="380"/>
    </row>
    <row r="69" spans="2:7" ht="18" customHeight="1" x14ac:dyDescent="0.25">
      <c r="B69" s="173"/>
      <c r="C69" s="174" t="s">
        <v>77</v>
      </c>
      <c r="D69" s="207">
        <v>1</v>
      </c>
      <c r="E69" s="86"/>
      <c r="F69" s="171"/>
      <c r="G69" s="374">
        <f>E69*D69</f>
        <v>0</v>
      </c>
    </row>
    <row r="70" spans="2:7" ht="18" customHeight="1" x14ac:dyDescent="0.25">
      <c r="B70" s="173"/>
      <c r="C70" s="209"/>
      <c r="F70" s="56"/>
      <c r="G70" s="374"/>
    </row>
    <row r="71" spans="2:7" ht="33.75" customHeight="1" x14ac:dyDescent="0.25">
      <c r="B71" s="289">
        <v>2</v>
      </c>
      <c r="C71" s="290" t="s">
        <v>78</v>
      </c>
      <c r="F71" s="171"/>
      <c r="G71" s="374"/>
    </row>
    <row r="72" spans="2:7" ht="18" customHeight="1" x14ac:dyDescent="0.25">
      <c r="B72" s="173"/>
      <c r="C72" s="174" t="s">
        <v>77</v>
      </c>
      <c r="D72" s="207">
        <v>1</v>
      </c>
      <c r="F72" s="171"/>
      <c r="G72" s="374">
        <f>E72*D72</f>
        <v>0</v>
      </c>
    </row>
    <row r="73" spans="2:7" ht="18" customHeight="1" x14ac:dyDescent="0.25">
      <c r="B73" s="173"/>
      <c r="C73" s="209"/>
      <c r="F73" s="56"/>
      <c r="G73" s="374"/>
    </row>
    <row r="74" spans="2:7" ht="33.75" customHeight="1" x14ac:dyDescent="0.25">
      <c r="B74" s="289">
        <v>3</v>
      </c>
      <c r="C74" s="290" t="s">
        <v>312</v>
      </c>
      <c r="F74" s="171"/>
      <c r="G74" s="374"/>
    </row>
    <row r="75" spans="2:7" ht="18" customHeight="1" x14ac:dyDescent="0.25">
      <c r="B75" s="173"/>
      <c r="C75" s="174" t="s">
        <v>77</v>
      </c>
      <c r="D75" s="207">
        <v>2</v>
      </c>
      <c r="F75" s="171"/>
      <c r="G75" s="374">
        <f>E75*D75</f>
        <v>0</v>
      </c>
    </row>
    <row r="76" spans="2:7" ht="18" customHeight="1" x14ac:dyDescent="0.25">
      <c r="B76" s="173"/>
      <c r="C76" s="209"/>
      <c r="F76" s="56"/>
      <c r="G76" s="374"/>
    </row>
    <row r="77" spans="2:7" ht="34.5" customHeight="1" x14ac:dyDescent="0.25">
      <c r="B77" s="289">
        <v>4</v>
      </c>
      <c r="C77" s="290" t="s">
        <v>80</v>
      </c>
      <c r="F77" s="171"/>
      <c r="G77" s="374"/>
    </row>
    <row r="78" spans="2:7" ht="18" customHeight="1" x14ac:dyDescent="0.25">
      <c r="B78" s="173"/>
      <c r="C78" s="174" t="s">
        <v>77</v>
      </c>
      <c r="D78" s="207">
        <v>29</v>
      </c>
      <c r="F78" s="171"/>
      <c r="G78" s="374">
        <f>E78*D78</f>
        <v>0</v>
      </c>
    </row>
    <row r="79" spans="2:7" ht="18" customHeight="1" x14ac:dyDescent="0.25">
      <c r="B79" s="173"/>
      <c r="C79" s="209"/>
      <c r="F79" s="56"/>
      <c r="G79" s="374"/>
    </row>
    <row r="80" spans="2:7" ht="34.5" customHeight="1" x14ac:dyDescent="0.25">
      <c r="B80" s="289">
        <v>5</v>
      </c>
      <c r="C80" s="290" t="s">
        <v>81</v>
      </c>
      <c r="F80" s="171"/>
      <c r="G80" s="374"/>
    </row>
    <row r="81" spans="2:7" ht="18" customHeight="1" x14ac:dyDescent="0.25">
      <c r="B81" s="173"/>
      <c r="C81" s="174" t="s">
        <v>82</v>
      </c>
      <c r="D81" s="207">
        <v>1428</v>
      </c>
      <c r="F81" s="171"/>
      <c r="G81" s="374">
        <f>E81*D81</f>
        <v>0</v>
      </c>
    </row>
    <row r="82" spans="2:7" ht="18" customHeight="1" x14ac:dyDescent="0.25">
      <c r="B82" s="173"/>
      <c r="C82" s="174"/>
      <c r="F82" s="171"/>
      <c r="G82" s="374"/>
    </row>
    <row r="83" spans="2:7" ht="34.5" customHeight="1" x14ac:dyDescent="0.25">
      <c r="B83" s="289">
        <v>6</v>
      </c>
      <c r="C83" s="290" t="s">
        <v>83</v>
      </c>
      <c r="F83" s="171"/>
      <c r="G83" s="374"/>
    </row>
    <row r="84" spans="2:7" ht="18" customHeight="1" x14ac:dyDescent="0.25">
      <c r="B84" s="173"/>
      <c r="C84" s="230" t="s">
        <v>84</v>
      </c>
      <c r="F84" s="171"/>
      <c r="G84" s="374"/>
    </row>
    <row r="85" spans="2:7" ht="18" customHeight="1" x14ac:dyDescent="0.25">
      <c r="B85" s="173"/>
      <c r="C85" s="174" t="s">
        <v>77</v>
      </c>
      <c r="D85" s="207">
        <v>4</v>
      </c>
      <c r="F85" s="171"/>
      <c r="G85" s="374">
        <f>E85*D85</f>
        <v>0</v>
      </c>
    </row>
    <row r="86" spans="2:7" ht="18" customHeight="1" x14ac:dyDescent="0.25">
      <c r="B86" s="173"/>
      <c r="C86" s="246"/>
      <c r="F86" s="56"/>
      <c r="G86" s="374"/>
    </row>
    <row r="87" spans="2:7" ht="114.75" customHeight="1" x14ac:dyDescent="0.25">
      <c r="B87" s="289">
        <v>7</v>
      </c>
      <c r="C87" s="290" t="s">
        <v>278</v>
      </c>
      <c r="F87" s="207"/>
      <c r="G87" s="374"/>
    </row>
    <row r="88" spans="2:7" ht="18" customHeight="1" x14ac:dyDescent="0.25">
      <c r="B88" s="173"/>
      <c r="C88" s="174" t="s">
        <v>77</v>
      </c>
      <c r="D88" s="207">
        <v>3</v>
      </c>
      <c r="F88" s="207"/>
      <c r="G88" s="374">
        <f>E88*D88</f>
        <v>0</v>
      </c>
    </row>
    <row r="89" spans="2:7" ht="18" customHeight="1" x14ac:dyDescent="0.25">
      <c r="B89" s="56"/>
      <c r="C89" s="275"/>
      <c r="F89" s="56"/>
      <c r="G89" s="374"/>
    </row>
    <row r="90" spans="2:7" s="56" customFormat="1" ht="34.5" customHeight="1" x14ac:dyDescent="0.2">
      <c r="B90" s="289">
        <v>8</v>
      </c>
      <c r="C90" s="290" t="s">
        <v>86</v>
      </c>
      <c r="D90" s="207"/>
      <c r="E90" s="207"/>
      <c r="F90" s="171"/>
      <c r="G90" s="374"/>
    </row>
    <row r="91" spans="2:7" s="56" customFormat="1" ht="18" customHeight="1" x14ac:dyDescent="0.2">
      <c r="B91" s="173"/>
      <c r="C91" s="174" t="s">
        <v>82</v>
      </c>
      <c r="D91" s="207">
        <v>1428</v>
      </c>
      <c r="E91" s="207"/>
      <c r="F91" s="171"/>
      <c r="G91" s="374">
        <f>E91*D91</f>
        <v>0</v>
      </c>
    </row>
    <row r="92" spans="2:7" s="56" customFormat="1" ht="18" customHeight="1" x14ac:dyDescent="0.2">
      <c r="B92" s="173"/>
      <c r="C92" s="246"/>
      <c r="D92" s="207"/>
      <c r="E92" s="207"/>
      <c r="G92" s="374"/>
    </row>
    <row r="93" spans="2:7" s="56" customFormat="1" ht="48.75" customHeight="1" x14ac:dyDescent="0.2">
      <c r="B93" s="289">
        <v>9</v>
      </c>
      <c r="C93" s="290" t="s">
        <v>280</v>
      </c>
      <c r="D93" s="207"/>
      <c r="E93" s="207"/>
      <c r="F93" s="171"/>
      <c r="G93" s="374"/>
    </row>
    <row r="94" spans="2:7" ht="18" customHeight="1" x14ac:dyDescent="0.25">
      <c r="B94" s="173"/>
      <c r="C94" s="174" t="s">
        <v>88</v>
      </c>
      <c r="D94" s="207">
        <v>2142</v>
      </c>
      <c r="F94" s="171"/>
      <c r="G94" s="374">
        <f>E94*D94</f>
        <v>0</v>
      </c>
    </row>
    <row r="95" spans="2:7" s="75" customFormat="1" ht="18" customHeight="1" x14ac:dyDescent="0.25">
      <c r="B95" s="173"/>
      <c r="C95" s="283"/>
      <c r="D95" s="284"/>
      <c r="E95" s="284"/>
      <c r="G95" s="374"/>
    </row>
    <row r="96" spans="2:7" s="75" customFormat="1" ht="64.5" customHeight="1" x14ac:dyDescent="0.25">
      <c r="B96" s="289">
        <v>10</v>
      </c>
      <c r="C96" s="290" t="s">
        <v>89</v>
      </c>
      <c r="D96" s="207"/>
      <c r="E96" s="207"/>
      <c r="F96" s="171"/>
      <c r="G96" s="374"/>
    </row>
    <row r="97" spans="2:7" s="56" customFormat="1" ht="18" customHeight="1" x14ac:dyDescent="0.2">
      <c r="B97" s="173"/>
      <c r="C97" s="174" t="s">
        <v>90</v>
      </c>
      <c r="D97" s="207">
        <v>25</v>
      </c>
      <c r="E97" s="207"/>
      <c r="F97" s="171"/>
      <c r="G97" s="374">
        <f>E97*D97</f>
        <v>0</v>
      </c>
    </row>
    <row r="98" spans="2:7" ht="18" customHeight="1" x14ac:dyDescent="0.25">
      <c r="B98" s="173"/>
      <c r="C98" s="275"/>
      <c r="F98" s="56"/>
      <c r="G98" s="374"/>
    </row>
    <row r="99" spans="2:7" ht="49.5" customHeight="1" x14ac:dyDescent="0.25">
      <c r="B99" s="289">
        <v>11</v>
      </c>
      <c r="C99" s="290" t="s">
        <v>91</v>
      </c>
      <c r="E99" s="86"/>
      <c r="F99" s="171"/>
      <c r="G99" s="374"/>
    </row>
    <row r="100" spans="2:7" ht="18" customHeight="1" x14ac:dyDescent="0.25">
      <c r="B100" s="56"/>
      <c r="C100" s="174" t="s">
        <v>77</v>
      </c>
      <c r="D100" s="207">
        <v>2</v>
      </c>
      <c r="E100" s="86"/>
      <c r="F100" s="171"/>
      <c r="G100" s="374">
        <f>E100*D100</f>
        <v>0</v>
      </c>
    </row>
    <row r="101" spans="2:7" ht="18" customHeight="1" x14ac:dyDescent="0.25">
      <c r="B101" s="56"/>
      <c r="C101" s="174"/>
      <c r="E101" s="86"/>
      <c r="F101" s="171"/>
      <c r="G101" s="374"/>
    </row>
    <row r="102" spans="2:7" ht="34.5" customHeight="1" x14ac:dyDescent="0.25">
      <c r="B102" s="393">
        <v>12</v>
      </c>
      <c r="C102" s="367" t="s">
        <v>281</v>
      </c>
      <c r="D102" s="171"/>
      <c r="E102" s="86"/>
      <c r="F102" s="171"/>
      <c r="G102" s="374"/>
    </row>
    <row r="103" spans="2:7" ht="18" customHeight="1" x14ac:dyDescent="0.25">
      <c r="B103" s="368"/>
      <c r="C103" s="253" t="s">
        <v>77</v>
      </c>
      <c r="D103" s="171">
        <v>1</v>
      </c>
      <c r="E103" s="86"/>
      <c r="F103" s="171"/>
      <c r="G103" s="374">
        <f>E103*D103</f>
        <v>0</v>
      </c>
    </row>
    <row r="104" spans="2:7" ht="18" customHeight="1" x14ac:dyDescent="0.25">
      <c r="B104" s="368"/>
      <c r="C104" s="253"/>
      <c r="D104" s="171"/>
      <c r="E104" s="86"/>
      <c r="F104" s="171"/>
      <c r="G104" s="374"/>
    </row>
    <row r="105" spans="2:7" ht="60" x14ac:dyDescent="0.25">
      <c r="B105" s="393">
        <v>13</v>
      </c>
      <c r="C105" s="367" t="s">
        <v>93</v>
      </c>
      <c r="D105" s="171"/>
      <c r="E105" s="86"/>
      <c r="F105" s="171"/>
      <c r="G105" s="374"/>
    </row>
    <row r="106" spans="2:7" ht="18" customHeight="1" x14ac:dyDescent="0.25">
      <c r="B106" s="369"/>
      <c r="C106" s="370" t="s">
        <v>94</v>
      </c>
      <c r="D106" s="187">
        <v>1</v>
      </c>
      <c r="E106" s="285"/>
      <c r="F106" s="187"/>
      <c r="G106" s="399">
        <f>E106*D106</f>
        <v>0</v>
      </c>
    </row>
    <row r="107" spans="2:7" ht="18" customHeight="1" x14ac:dyDescent="0.25">
      <c r="B107" s="56"/>
      <c r="C107" s="209"/>
      <c r="F107" s="56"/>
      <c r="G107" s="374"/>
    </row>
    <row r="108" spans="2:7" ht="18" customHeight="1" x14ac:dyDescent="0.25">
      <c r="B108" s="414"/>
      <c r="C108" s="189" t="s">
        <v>95</v>
      </c>
      <c r="D108" s="165"/>
      <c r="E108" s="165"/>
      <c r="F108" s="165"/>
      <c r="G108" s="373">
        <f>G106+G103+G100+G97+G94+G91+G88+G85+G81+G78+G75+G72+G69</f>
        <v>0</v>
      </c>
    </row>
    <row r="109" spans="2:7" ht="18" customHeight="1" x14ac:dyDescent="0.25">
      <c r="B109" s="247"/>
      <c r="C109" s="209"/>
      <c r="F109" s="56"/>
      <c r="G109" s="56"/>
    </row>
    <row r="110" spans="2:7" ht="18" customHeight="1" x14ac:dyDescent="0.25">
      <c r="B110" s="247"/>
      <c r="C110" s="209"/>
      <c r="F110" s="56"/>
      <c r="G110" s="56"/>
    </row>
    <row r="111" spans="2:7" ht="18" customHeight="1" x14ac:dyDescent="0.25">
      <c r="B111" s="417" t="s">
        <v>96</v>
      </c>
      <c r="C111" s="237" t="s">
        <v>97</v>
      </c>
      <c r="D111" s="238"/>
      <c r="E111" s="171"/>
      <c r="F111" s="171"/>
      <c r="G111" s="374"/>
    </row>
    <row r="112" spans="2:7" ht="18" customHeight="1" x14ac:dyDescent="0.25">
      <c r="B112" s="247"/>
      <c r="C112" s="312"/>
      <c r="D112" s="171"/>
      <c r="E112" s="171"/>
      <c r="F112" s="171"/>
      <c r="G112" s="374"/>
    </row>
    <row r="113" spans="2:7" ht="18" customHeight="1" x14ac:dyDescent="0.25">
      <c r="B113" s="57" t="s">
        <v>4</v>
      </c>
      <c r="C113" s="58" t="s">
        <v>72</v>
      </c>
      <c r="D113" s="60" t="s">
        <v>73</v>
      </c>
      <c r="E113" s="59" t="s">
        <v>74</v>
      </c>
      <c r="F113" s="57"/>
      <c r="G113" s="60" t="s">
        <v>75</v>
      </c>
    </row>
    <row r="114" spans="2:7" ht="18" customHeight="1" x14ac:dyDescent="0.25">
      <c r="B114" s="247"/>
      <c r="C114" s="312"/>
      <c r="D114" s="171"/>
      <c r="E114" s="171"/>
      <c r="F114" s="171"/>
      <c r="G114" s="374"/>
    </row>
    <row r="115" spans="2:7" s="94" customFormat="1" ht="64.5" customHeight="1" x14ac:dyDescent="0.25">
      <c r="B115" s="247"/>
      <c r="C115" s="507" t="s">
        <v>98</v>
      </c>
      <c r="D115" s="507"/>
      <c r="E115" s="171"/>
      <c r="F115" s="171"/>
      <c r="G115" s="374"/>
    </row>
    <row r="116" spans="2:7" s="94" customFormat="1" x14ac:dyDescent="0.25">
      <c r="B116" s="247"/>
      <c r="C116" s="310"/>
      <c r="D116" s="248"/>
      <c r="E116" s="171"/>
      <c r="F116" s="171"/>
      <c r="G116" s="374"/>
    </row>
    <row r="117" spans="2:7" ht="63.75" customHeight="1" x14ac:dyDescent="0.25">
      <c r="B117" s="287">
        <v>1</v>
      </c>
      <c r="C117" s="99" t="s">
        <v>313</v>
      </c>
      <c r="F117" s="171"/>
      <c r="G117" s="374"/>
    </row>
    <row r="118" spans="2:7" ht="18" customHeight="1" x14ac:dyDescent="0.25">
      <c r="B118" s="173"/>
      <c r="C118" s="174" t="s">
        <v>103</v>
      </c>
      <c r="D118" s="207">
        <v>2142</v>
      </c>
      <c r="F118" s="171"/>
      <c r="G118" s="374">
        <f>E118*D118</f>
        <v>0</v>
      </c>
    </row>
    <row r="119" spans="2:7" ht="18" customHeight="1" x14ac:dyDescent="0.25">
      <c r="B119" s="173"/>
      <c r="C119" s="174"/>
      <c r="F119" s="171"/>
      <c r="G119" s="374"/>
    </row>
    <row r="120" spans="2:7" s="56" customFormat="1" ht="75" x14ac:dyDescent="0.2">
      <c r="B120" s="289">
        <v>2</v>
      </c>
      <c r="C120" s="290" t="s">
        <v>315</v>
      </c>
      <c r="D120" s="207"/>
      <c r="E120" s="207"/>
      <c r="F120" s="171"/>
      <c r="G120" s="374"/>
    </row>
    <row r="121" spans="2:7" ht="18" customHeight="1" x14ac:dyDescent="0.25">
      <c r="B121" s="173"/>
      <c r="C121" s="174" t="s">
        <v>109</v>
      </c>
      <c r="F121" s="171"/>
      <c r="G121" s="374"/>
    </row>
    <row r="122" spans="2:7" ht="18" customHeight="1" x14ac:dyDescent="0.25">
      <c r="B122" s="173"/>
      <c r="C122" s="174" t="s">
        <v>107</v>
      </c>
      <c r="D122" s="207">
        <v>2090</v>
      </c>
      <c r="F122" s="171"/>
      <c r="G122" s="374">
        <f>E122*D122</f>
        <v>0</v>
      </c>
    </row>
    <row r="123" spans="2:7" s="25" customFormat="1" ht="18" customHeight="1" x14ac:dyDescent="0.2">
      <c r="B123" s="173"/>
      <c r="C123" s="258"/>
      <c r="D123" s="171"/>
      <c r="E123" s="171"/>
      <c r="F123" s="247"/>
      <c r="G123" s="374"/>
    </row>
    <row r="124" spans="2:7" x14ac:dyDescent="0.25">
      <c r="B124" s="289">
        <v>3</v>
      </c>
      <c r="C124" s="290" t="s">
        <v>111</v>
      </c>
      <c r="F124" s="207"/>
      <c r="G124" s="374"/>
    </row>
    <row r="125" spans="2:7" ht="18" customHeight="1" x14ac:dyDescent="0.25">
      <c r="B125" s="173"/>
      <c r="C125" s="174" t="s">
        <v>101</v>
      </c>
      <c r="D125" s="207">
        <v>54</v>
      </c>
      <c r="F125" s="207"/>
      <c r="G125" s="374">
        <f>E125*D125</f>
        <v>0</v>
      </c>
    </row>
    <row r="126" spans="2:7" ht="18" customHeight="1" x14ac:dyDescent="0.25">
      <c r="B126" s="173"/>
      <c r="C126" s="209"/>
      <c r="F126" s="56"/>
      <c r="G126" s="374"/>
    </row>
    <row r="127" spans="2:7" ht="51.75" customHeight="1" x14ac:dyDescent="0.25">
      <c r="B127" s="289">
        <v>4</v>
      </c>
      <c r="C127" s="290" t="s">
        <v>112</v>
      </c>
      <c r="F127" s="207"/>
      <c r="G127" s="374"/>
    </row>
    <row r="128" spans="2:7" ht="18" customHeight="1" x14ac:dyDescent="0.25">
      <c r="B128" s="173"/>
      <c r="C128" s="174" t="s">
        <v>101</v>
      </c>
      <c r="D128" s="207">
        <v>2</v>
      </c>
      <c r="F128" s="207"/>
      <c r="G128" s="374">
        <f>E128*D128</f>
        <v>0</v>
      </c>
    </row>
    <row r="129" spans="2:7" ht="18" customHeight="1" x14ac:dyDescent="0.25">
      <c r="B129" s="173"/>
      <c r="C129" s="275"/>
      <c r="F129" s="56"/>
      <c r="G129" s="374"/>
    </row>
    <row r="130" spans="2:7" ht="64.5" customHeight="1" x14ac:dyDescent="0.25">
      <c r="B130" s="289">
        <v>5</v>
      </c>
      <c r="C130" s="290" t="s">
        <v>316</v>
      </c>
      <c r="F130" s="207"/>
      <c r="G130" s="374"/>
    </row>
    <row r="131" spans="2:7" s="56" customFormat="1" ht="18" customHeight="1" x14ac:dyDescent="0.2">
      <c r="B131" s="173"/>
      <c r="C131" s="174" t="s">
        <v>114</v>
      </c>
      <c r="D131" s="207"/>
      <c r="E131" s="207"/>
      <c r="F131" s="207"/>
      <c r="G131" s="374"/>
    </row>
    <row r="132" spans="2:7" s="56" customFormat="1" ht="18" customHeight="1" x14ac:dyDescent="0.2">
      <c r="B132" s="173"/>
      <c r="C132" s="174" t="s">
        <v>101</v>
      </c>
      <c r="D132" s="207">
        <v>43</v>
      </c>
      <c r="E132" s="207"/>
      <c r="F132" s="207"/>
      <c r="G132" s="374">
        <f>E132*D132</f>
        <v>0</v>
      </c>
    </row>
    <row r="133" spans="2:7" s="56" customFormat="1" ht="18" customHeight="1" x14ac:dyDescent="0.2">
      <c r="B133" s="173"/>
      <c r="C133" s="209"/>
      <c r="D133" s="207"/>
      <c r="E133" s="207"/>
      <c r="G133" s="374"/>
    </row>
    <row r="134" spans="2:7" s="56" customFormat="1" ht="33.75" customHeight="1" x14ac:dyDescent="0.2">
      <c r="B134" s="289">
        <v>6</v>
      </c>
      <c r="C134" s="290" t="s">
        <v>115</v>
      </c>
      <c r="D134" s="207"/>
      <c r="E134" s="207"/>
      <c r="F134" s="171"/>
      <c r="G134" s="374"/>
    </row>
    <row r="135" spans="2:7" s="56" customFormat="1" ht="18" customHeight="1" x14ac:dyDescent="0.2">
      <c r="B135" s="173"/>
      <c r="C135" s="174" t="s">
        <v>88</v>
      </c>
      <c r="D135" s="207">
        <v>1000</v>
      </c>
      <c r="E135" s="207"/>
      <c r="F135" s="171"/>
      <c r="G135" s="374">
        <f>E135*D135</f>
        <v>0</v>
      </c>
    </row>
    <row r="136" spans="2:7" s="56" customFormat="1" ht="18" customHeight="1" x14ac:dyDescent="0.2">
      <c r="B136" s="173"/>
      <c r="C136" s="209"/>
      <c r="D136" s="207"/>
      <c r="E136" s="207"/>
      <c r="G136" s="374"/>
    </row>
    <row r="137" spans="2:7" s="56" customFormat="1" ht="79.5" customHeight="1" x14ac:dyDescent="0.2">
      <c r="B137" s="289">
        <v>7</v>
      </c>
      <c r="C137" s="290" t="s">
        <v>116</v>
      </c>
      <c r="D137" s="207"/>
      <c r="E137" s="207"/>
      <c r="F137" s="207"/>
      <c r="G137" s="374"/>
    </row>
    <row r="138" spans="2:7" s="56" customFormat="1" ht="18" customHeight="1" x14ac:dyDescent="0.2">
      <c r="B138" s="173"/>
      <c r="C138" s="174" t="s">
        <v>101</v>
      </c>
      <c r="D138" s="207">
        <v>104</v>
      </c>
      <c r="E138" s="207"/>
      <c r="F138" s="171"/>
      <c r="G138" s="374">
        <f>E138*D138</f>
        <v>0</v>
      </c>
    </row>
    <row r="139" spans="2:7" s="56" customFormat="1" ht="18" customHeight="1" x14ac:dyDescent="0.2">
      <c r="B139" s="173"/>
      <c r="C139" s="209"/>
      <c r="D139" s="207"/>
      <c r="E139" s="207"/>
      <c r="G139" s="374"/>
    </row>
    <row r="140" spans="2:7" ht="49.5" customHeight="1" x14ac:dyDescent="0.25">
      <c r="B140" s="289">
        <v>8</v>
      </c>
      <c r="C140" s="290" t="s">
        <v>117</v>
      </c>
      <c r="F140" s="207"/>
      <c r="G140" s="374"/>
    </row>
    <row r="141" spans="2:7" ht="18" customHeight="1" x14ac:dyDescent="0.25">
      <c r="B141" s="173"/>
      <c r="C141" s="174" t="s">
        <v>101</v>
      </c>
      <c r="D141" s="207">
        <v>96</v>
      </c>
      <c r="F141" s="171"/>
      <c r="G141" s="374">
        <f>E141*D141</f>
        <v>0</v>
      </c>
    </row>
    <row r="142" spans="2:7" ht="18" customHeight="1" x14ac:dyDescent="0.25">
      <c r="B142" s="173"/>
      <c r="C142" s="209"/>
      <c r="F142" s="56"/>
      <c r="G142" s="374"/>
    </row>
    <row r="143" spans="2:7" ht="33.75" customHeight="1" x14ac:dyDescent="0.25">
      <c r="B143" s="289">
        <v>9</v>
      </c>
      <c r="C143" s="290" t="s">
        <v>118</v>
      </c>
      <c r="F143" s="171"/>
      <c r="G143" s="374"/>
    </row>
    <row r="144" spans="2:7" ht="18" customHeight="1" x14ac:dyDescent="0.25">
      <c r="B144" s="173"/>
      <c r="C144" s="174" t="s">
        <v>101</v>
      </c>
      <c r="D144" s="207">
        <v>311</v>
      </c>
      <c r="F144" s="171"/>
      <c r="G144" s="374">
        <f>E144*D144</f>
        <v>0</v>
      </c>
    </row>
    <row r="145" spans="2:7" ht="18" customHeight="1" x14ac:dyDescent="0.25">
      <c r="B145" s="173"/>
      <c r="C145" s="209"/>
      <c r="F145" s="56"/>
      <c r="G145" s="374"/>
    </row>
    <row r="146" spans="2:7" ht="78" customHeight="1" x14ac:dyDescent="0.25">
      <c r="B146" s="289">
        <v>10</v>
      </c>
      <c r="C146" s="290" t="s">
        <v>119</v>
      </c>
      <c r="F146" s="171"/>
      <c r="G146" s="374"/>
    </row>
    <row r="147" spans="2:7" ht="18" customHeight="1" x14ac:dyDescent="0.25">
      <c r="B147" s="311"/>
      <c r="C147" s="312" t="s">
        <v>101</v>
      </c>
      <c r="D147" s="171">
        <v>959</v>
      </c>
      <c r="E147" s="171"/>
      <c r="F147" s="171"/>
      <c r="G147" s="374">
        <f>E147*D147</f>
        <v>0</v>
      </c>
    </row>
    <row r="148" spans="2:7" ht="18" customHeight="1" x14ac:dyDescent="0.25">
      <c r="B148" s="311"/>
      <c r="C148" s="275"/>
      <c r="F148" s="56"/>
      <c r="G148" s="374"/>
    </row>
    <row r="149" spans="2:7" ht="52.5" customHeight="1" x14ac:dyDescent="0.25">
      <c r="B149" s="289">
        <v>11</v>
      </c>
      <c r="C149" s="310" t="s">
        <v>400</v>
      </c>
      <c r="F149" s="56"/>
      <c r="G149" s="374"/>
    </row>
    <row r="150" spans="2:7" x14ac:dyDescent="0.25">
      <c r="B150" s="56"/>
      <c r="C150" s="310" t="s">
        <v>122</v>
      </c>
      <c r="D150" s="171">
        <v>5</v>
      </c>
      <c r="E150" s="171"/>
      <c r="F150" s="171"/>
      <c r="G150" s="374">
        <f>E150*D150</f>
        <v>0</v>
      </c>
    </row>
    <row r="151" spans="2:7" x14ac:dyDescent="0.25">
      <c r="B151" s="56"/>
      <c r="C151" s="310"/>
      <c r="F151" s="56"/>
      <c r="G151" s="374"/>
    </row>
    <row r="152" spans="2:7" ht="63.75" customHeight="1" x14ac:dyDescent="0.25">
      <c r="B152" s="289">
        <v>12</v>
      </c>
      <c r="C152" s="99" t="s">
        <v>123</v>
      </c>
      <c r="F152" s="171"/>
      <c r="G152" s="374"/>
    </row>
    <row r="153" spans="2:7" ht="18" customHeight="1" x14ac:dyDescent="0.25">
      <c r="B153" s="159"/>
      <c r="C153" s="160" t="s">
        <v>101</v>
      </c>
      <c r="D153" s="187">
        <v>45</v>
      </c>
      <c r="E153" s="187"/>
      <c r="F153" s="187"/>
      <c r="G153" s="399">
        <f>E153*D153</f>
        <v>0</v>
      </c>
    </row>
    <row r="154" spans="2:7" ht="18" customHeight="1" x14ac:dyDescent="0.25">
      <c r="B154" s="311"/>
      <c r="C154" s="312"/>
      <c r="D154" s="171"/>
      <c r="E154" s="171"/>
      <c r="F154" s="171"/>
      <c r="G154" s="374"/>
    </row>
    <row r="155" spans="2:7" ht="18" customHeight="1" x14ac:dyDescent="0.25">
      <c r="B155" s="414"/>
      <c r="C155" s="189" t="s">
        <v>126</v>
      </c>
      <c r="D155" s="165"/>
      <c r="E155" s="165"/>
      <c r="F155" s="292"/>
      <c r="G155" s="373">
        <f>G153+G150+G147+G144+G141+G138+G135+G132+G128+G125+G122+G118</f>
        <v>0</v>
      </c>
    </row>
    <row r="156" spans="2:7" ht="18" customHeight="1" x14ac:dyDescent="0.25">
      <c r="B156" s="56"/>
      <c r="C156" s="209"/>
      <c r="F156" s="56"/>
      <c r="G156" s="56"/>
    </row>
    <row r="157" spans="2:7" ht="18" customHeight="1" x14ac:dyDescent="0.25">
      <c r="B157" s="56"/>
      <c r="C157" s="209"/>
      <c r="F157" s="56"/>
      <c r="G157" s="56"/>
    </row>
    <row r="158" spans="2:7" ht="18" customHeight="1" x14ac:dyDescent="0.25">
      <c r="B158" s="417" t="s">
        <v>127</v>
      </c>
      <c r="C158" s="237" t="s">
        <v>128</v>
      </c>
      <c r="D158" s="238"/>
      <c r="E158" s="186"/>
      <c r="F158" s="186"/>
      <c r="G158" s="377"/>
    </row>
    <row r="159" spans="2:7" ht="18" customHeight="1" x14ac:dyDescent="0.25">
      <c r="B159" s="417"/>
      <c r="C159" s="237"/>
      <c r="D159" s="238"/>
      <c r="E159" s="186"/>
      <c r="F159" s="186"/>
      <c r="G159" s="377"/>
    </row>
    <row r="160" spans="2:7" ht="18" customHeight="1" x14ac:dyDescent="0.25">
      <c r="B160" s="57" t="s">
        <v>4</v>
      </c>
      <c r="C160" s="58" t="s">
        <v>72</v>
      </c>
      <c r="D160" s="60" t="s">
        <v>73</v>
      </c>
      <c r="E160" s="59" t="s">
        <v>74</v>
      </c>
      <c r="F160" s="57"/>
      <c r="G160" s="60" t="s">
        <v>75</v>
      </c>
    </row>
    <row r="161" spans="2:7" ht="18" customHeight="1" x14ac:dyDescent="0.25">
      <c r="B161" s="417"/>
      <c r="C161" s="237"/>
      <c r="D161" s="238"/>
      <c r="E161" s="186"/>
      <c r="F161" s="186"/>
      <c r="G161" s="377"/>
    </row>
    <row r="162" spans="2:7" ht="63.75" customHeight="1" x14ac:dyDescent="0.25">
      <c r="B162" s="289">
        <v>1</v>
      </c>
      <c r="C162" s="290" t="s">
        <v>131</v>
      </c>
      <c r="F162" s="171"/>
      <c r="G162" s="374"/>
    </row>
    <row r="163" spans="2:7" ht="18" customHeight="1" x14ac:dyDescent="0.25">
      <c r="B163" s="173"/>
      <c r="C163" s="174" t="s">
        <v>101</v>
      </c>
      <c r="D163" s="207">
        <v>643</v>
      </c>
      <c r="F163" s="171"/>
      <c r="G163" s="374">
        <f>E163*D163</f>
        <v>0</v>
      </c>
    </row>
    <row r="164" spans="2:7" ht="18" customHeight="1" x14ac:dyDescent="0.25">
      <c r="B164" s="173"/>
      <c r="C164" s="275"/>
      <c r="F164" s="56"/>
      <c r="G164" s="374"/>
    </row>
    <row r="165" spans="2:7" ht="48.75" customHeight="1" x14ac:dyDescent="0.25">
      <c r="B165" s="289">
        <v>2</v>
      </c>
      <c r="C165" s="290" t="s">
        <v>319</v>
      </c>
      <c r="F165" s="171"/>
      <c r="G165" s="374"/>
    </row>
    <row r="166" spans="2:7" ht="18" customHeight="1" x14ac:dyDescent="0.25">
      <c r="B166" s="173"/>
      <c r="C166" s="174" t="s">
        <v>88</v>
      </c>
      <c r="D166" s="207">
        <v>2142</v>
      </c>
      <c r="F166" s="171"/>
      <c r="G166" s="374">
        <f>E166*D166</f>
        <v>0</v>
      </c>
    </row>
    <row r="167" spans="2:7" ht="18" customHeight="1" x14ac:dyDescent="0.25">
      <c r="B167" s="173"/>
      <c r="C167" s="275"/>
      <c r="F167" s="56"/>
      <c r="G167" s="374"/>
    </row>
    <row r="168" spans="2:7" ht="65.25" customHeight="1" x14ac:dyDescent="0.25">
      <c r="B168" s="289">
        <v>3</v>
      </c>
      <c r="C168" s="290" t="s">
        <v>133</v>
      </c>
      <c r="F168" s="171"/>
      <c r="G168" s="374"/>
    </row>
    <row r="169" spans="2:7" ht="18" customHeight="1" x14ac:dyDescent="0.25">
      <c r="B169" s="173"/>
      <c r="C169" s="174" t="s">
        <v>88</v>
      </c>
      <c r="D169" s="207">
        <v>714</v>
      </c>
      <c r="F169" s="171"/>
      <c r="G169" s="374">
        <f>E169*D169</f>
        <v>0</v>
      </c>
    </row>
    <row r="170" spans="2:7" ht="18" customHeight="1" x14ac:dyDescent="0.25">
      <c r="B170" s="173"/>
      <c r="C170" s="209"/>
      <c r="F170" s="56"/>
      <c r="G170" s="374"/>
    </row>
    <row r="171" spans="2:7" ht="45" x14ac:dyDescent="0.25">
      <c r="B171" s="289">
        <v>4</v>
      </c>
      <c r="C171" s="290" t="s">
        <v>134</v>
      </c>
      <c r="F171" s="171"/>
      <c r="G171" s="374"/>
    </row>
    <row r="172" spans="2:7" ht="24" customHeight="1" x14ac:dyDescent="0.25">
      <c r="B172" s="173"/>
      <c r="C172" s="312" t="s">
        <v>88</v>
      </c>
      <c r="D172" s="171">
        <v>714</v>
      </c>
      <c r="E172" s="171"/>
      <c r="F172" s="171"/>
      <c r="G172" s="374">
        <f>E172*D172</f>
        <v>0</v>
      </c>
    </row>
    <row r="173" spans="2:7" ht="18" customHeight="1" x14ac:dyDescent="0.25">
      <c r="B173" s="173"/>
      <c r="C173" s="209"/>
      <c r="F173" s="56"/>
      <c r="G173" s="374"/>
    </row>
    <row r="174" spans="2:7" ht="34.5" customHeight="1" x14ac:dyDescent="0.25">
      <c r="B174" s="289">
        <v>5</v>
      </c>
      <c r="C174" s="290" t="s">
        <v>135</v>
      </c>
      <c r="F174" s="171"/>
      <c r="G174" s="374"/>
    </row>
    <row r="175" spans="2:7" ht="18" customHeight="1" x14ac:dyDescent="0.25">
      <c r="B175" s="311"/>
      <c r="C175" s="312" t="s">
        <v>88</v>
      </c>
      <c r="D175" s="171">
        <v>2142</v>
      </c>
      <c r="E175" s="171"/>
      <c r="F175" s="171"/>
      <c r="G175" s="374">
        <f>E175*D175</f>
        <v>0</v>
      </c>
    </row>
    <row r="176" spans="2:7" ht="18" customHeight="1" x14ac:dyDescent="0.25">
      <c r="B176" s="311"/>
      <c r="C176" s="209"/>
      <c r="F176" s="56"/>
      <c r="G176" s="374"/>
    </row>
    <row r="177" spans="2:7" ht="65.25" customHeight="1" x14ac:dyDescent="0.25">
      <c r="B177" s="289">
        <v>6</v>
      </c>
      <c r="C177" s="290" t="s">
        <v>136</v>
      </c>
      <c r="D177" s="171"/>
      <c r="E177" s="171"/>
      <c r="F177" s="171"/>
      <c r="G177" s="374"/>
    </row>
    <row r="178" spans="2:7" ht="18" customHeight="1" x14ac:dyDescent="0.25">
      <c r="B178" s="311"/>
      <c r="C178" s="312" t="s">
        <v>88</v>
      </c>
      <c r="D178" s="171">
        <v>2856</v>
      </c>
      <c r="E178" s="171"/>
      <c r="F178" s="171"/>
      <c r="G178" s="374">
        <f>E178*D178</f>
        <v>0</v>
      </c>
    </row>
    <row r="179" spans="2:7" ht="18" customHeight="1" x14ac:dyDescent="0.25">
      <c r="B179" s="311"/>
      <c r="C179" s="294"/>
      <c r="F179" s="56"/>
      <c r="G179" s="374"/>
    </row>
    <row r="180" spans="2:7" ht="33" customHeight="1" x14ac:dyDescent="0.25">
      <c r="B180" s="289">
        <v>7</v>
      </c>
      <c r="C180" s="310" t="s">
        <v>137</v>
      </c>
      <c r="D180" s="171"/>
      <c r="E180" s="171"/>
      <c r="F180" s="240"/>
      <c r="G180" s="374"/>
    </row>
    <row r="181" spans="2:7" s="56" customFormat="1" ht="18" customHeight="1" x14ac:dyDescent="0.2">
      <c r="B181" s="159"/>
      <c r="C181" s="160" t="s">
        <v>88</v>
      </c>
      <c r="D181" s="187">
        <v>86</v>
      </c>
      <c r="E181" s="187"/>
      <c r="F181" s="295"/>
      <c r="G181" s="399">
        <f>E181*D181</f>
        <v>0</v>
      </c>
    </row>
    <row r="182" spans="2:7" s="56" customFormat="1" ht="18" customHeight="1" x14ac:dyDescent="0.2">
      <c r="B182" s="311"/>
      <c r="C182" s="246"/>
      <c r="D182" s="207"/>
      <c r="E182" s="207"/>
      <c r="G182" s="374"/>
    </row>
    <row r="183" spans="2:7" ht="18" customHeight="1" x14ac:dyDescent="0.25">
      <c r="B183" s="315"/>
      <c r="C183" s="189" t="s">
        <v>138</v>
      </c>
      <c r="D183" s="165"/>
      <c r="E183" s="165"/>
      <c r="F183" s="292"/>
      <c r="G183" s="373">
        <f>G163+G166+G169+G172+G175+G178+G181</f>
        <v>0</v>
      </c>
    </row>
    <row r="184" spans="2:7" ht="18" customHeight="1" x14ac:dyDescent="0.25">
      <c r="B184" s="173"/>
      <c r="C184" s="395"/>
      <c r="D184" s="171"/>
      <c r="E184" s="171"/>
      <c r="F184" s="208"/>
      <c r="G184" s="380"/>
    </row>
    <row r="185" spans="2:7" ht="18" customHeight="1" x14ac:dyDescent="0.25">
      <c r="B185" s="56"/>
      <c r="C185" s="275"/>
      <c r="F185" s="56"/>
      <c r="G185" s="56"/>
    </row>
    <row r="186" spans="2:7" ht="18" customHeight="1" x14ac:dyDescent="0.25">
      <c r="B186" s="56"/>
      <c r="C186" s="275"/>
      <c r="F186" s="56"/>
      <c r="G186" s="56"/>
    </row>
    <row r="187" spans="2:7" ht="18" customHeight="1" x14ac:dyDescent="0.25">
      <c r="B187" s="215" t="s">
        <v>139</v>
      </c>
      <c r="C187" s="243" t="s">
        <v>140</v>
      </c>
      <c r="D187" s="266"/>
      <c r="E187" s="272"/>
      <c r="F187" s="171"/>
      <c r="G187" s="380"/>
    </row>
    <row r="188" spans="2:7" ht="18" customHeight="1" x14ac:dyDescent="0.25">
      <c r="B188" s="56"/>
      <c r="C188" s="174"/>
      <c r="F188" s="171"/>
      <c r="G188" s="380"/>
    </row>
    <row r="189" spans="2:7" ht="18" customHeight="1" x14ac:dyDescent="0.25">
      <c r="B189" s="57" t="s">
        <v>4</v>
      </c>
      <c r="C189" s="58" t="s">
        <v>72</v>
      </c>
      <c r="D189" s="60" t="s">
        <v>73</v>
      </c>
      <c r="E189" s="59" t="s">
        <v>74</v>
      </c>
      <c r="F189" s="57"/>
      <c r="G189" s="60" t="s">
        <v>75</v>
      </c>
    </row>
    <row r="190" spans="2:7" ht="18" customHeight="1" x14ac:dyDescent="0.25">
      <c r="B190" s="56"/>
      <c r="C190" s="174"/>
      <c r="F190" s="171"/>
      <c r="G190" s="380"/>
    </row>
    <row r="191" spans="2:7" ht="49.5" customHeight="1" x14ac:dyDescent="0.25">
      <c r="B191" s="289">
        <v>1</v>
      </c>
      <c r="C191" s="290" t="s">
        <v>141</v>
      </c>
      <c r="F191" s="171"/>
      <c r="G191" s="380"/>
    </row>
    <row r="192" spans="2:7" x14ac:dyDescent="0.25">
      <c r="B192" s="173"/>
      <c r="C192" s="298" t="s">
        <v>142</v>
      </c>
      <c r="F192" s="171"/>
      <c r="G192" s="380"/>
    </row>
    <row r="193" spans="2:7" ht="18" customHeight="1" x14ac:dyDescent="0.25">
      <c r="B193" s="173"/>
      <c r="C193" s="174" t="s">
        <v>122</v>
      </c>
      <c r="D193" s="207">
        <v>5</v>
      </c>
      <c r="E193" s="86"/>
      <c r="F193" s="171"/>
      <c r="G193" s="374">
        <f>E193*D193</f>
        <v>0</v>
      </c>
    </row>
    <row r="194" spans="2:7" ht="18" customHeight="1" x14ac:dyDescent="0.25">
      <c r="B194" s="173"/>
      <c r="C194" s="174"/>
      <c r="E194" s="86"/>
      <c r="F194" s="171"/>
      <c r="G194" s="374"/>
    </row>
    <row r="195" spans="2:7" ht="48.75" customHeight="1" x14ac:dyDescent="0.25">
      <c r="B195" s="289">
        <v>2</v>
      </c>
      <c r="C195" s="290" t="s">
        <v>141</v>
      </c>
      <c r="F195" s="171"/>
      <c r="G195" s="374"/>
    </row>
    <row r="196" spans="2:7" ht="18" customHeight="1" x14ac:dyDescent="0.25">
      <c r="B196" s="173"/>
      <c r="C196" s="174" t="s">
        <v>101</v>
      </c>
      <c r="D196" s="207">
        <v>1</v>
      </c>
      <c r="E196" s="86"/>
      <c r="F196" s="56"/>
      <c r="G196" s="374">
        <f>E196*D196</f>
        <v>0</v>
      </c>
    </row>
    <row r="197" spans="2:7" ht="18" customHeight="1" x14ac:dyDescent="0.25">
      <c r="B197" s="173"/>
      <c r="C197" s="174"/>
      <c r="E197" s="86"/>
      <c r="F197" s="56"/>
      <c r="G197" s="374"/>
    </row>
    <row r="198" spans="2:7" ht="63.75" customHeight="1" x14ac:dyDescent="0.25">
      <c r="B198" s="289">
        <v>3</v>
      </c>
      <c r="C198" s="290" t="s">
        <v>144</v>
      </c>
      <c r="F198" s="171"/>
      <c r="G198" s="374"/>
    </row>
    <row r="199" spans="2:7" s="94" customFormat="1" ht="18" customHeight="1" x14ac:dyDescent="0.25">
      <c r="B199" s="173"/>
      <c r="C199" s="174" t="s">
        <v>122</v>
      </c>
      <c r="D199" s="207">
        <v>9</v>
      </c>
      <c r="E199" s="207"/>
      <c r="F199" s="171"/>
      <c r="G199" s="374">
        <f>E199*D199</f>
        <v>0</v>
      </c>
    </row>
    <row r="200" spans="2:7" ht="18" customHeight="1" x14ac:dyDescent="0.25">
      <c r="B200" s="173"/>
      <c r="C200" s="209"/>
      <c r="F200" s="56"/>
      <c r="G200" s="374"/>
    </row>
    <row r="201" spans="2:7" s="94" customFormat="1" ht="52.5" customHeight="1" x14ac:dyDescent="0.25">
      <c r="B201" s="289">
        <v>4</v>
      </c>
      <c r="C201" s="290" t="s">
        <v>405</v>
      </c>
      <c r="D201" s="207"/>
      <c r="E201" s="207"/>
      <c r="F201" s="171"/>
      <c r="G201" s="374"/>
    </row>
    <row r="202" spans="2:7" ht="18" customHeight="1" x14ac:dyDescent="0.25">
      <c r="B202" s="173"/>
      <c r="C202" s="174" t="s">
        <v>122</v>
      </c>
      <c r="D202" s="207">
        <v>6</v>
      </c>
      <c r="F202" s="171"/>
      <c r="G202" s="374">
        <f>E202*D202</f>
        <v>0</v>
      </c>
    </row>
    <row r="203" spans="2:7" ht="18" customHeight="1" x14ac:dyDescent="0.25">
      <c r="B203" s="173"/>
      <c r="C203" s="174"/>
      <c r="F203" s="171"/>
      <c r="G203" s="374"/>
    </row>
    <row r="204" spans="2:7" ht="63" customHeight="1" x14ac:dyDescent="0.25">
      <c r="B204" s="289">
        <v>5</v>
      </c>
      <c r="C204" s="290" t="s">
        <v>288</v>
      </c>
      <c r="F204" s="171"/>
      <c r="G204" s="374"/>
    </row>
    <row r="205" spans="2:7" ht="18" customHeight="1" x14ac:dyDescent="0.25">
      <c r="B205" s="173"/>
      <c r="C205" s="312" t="s">
        <v>122</v>
      </c>
      <c r="D205" s="171">
        <v>2</v>
      </c>
      <c r="E205" s="171"/>
      <c r="F205" s="171"/>
      <c r="G205" s="374">
        <f>E205*D205</f>
        <v>0</v>
      </c>
    </row>
    <row r="206" spans="2:7" ht="18" customHeight="1" x14ac:dyDescent="0.25">
      <c r="B206" s="173"/>
      <c r="C206" s="209"/>
      <c r="F206" s="56"/>
      <c r="G206" s="374"/>
    </row>
    <row r="207" spans="2:7" s="94" customFormat="1" ht="48.75" customHeight="1" x14ac:dyDescent="0.25">
      <c r="B207" s="289">
        <v>6</v>
      </c>
      <c r="C207" s="310" t="s">
        <v>289</v>
      </c>
      <c r="D207" s="171"/>
      <c r="E207" s="171"/>
      <c r="F207" s="171"/>
      <c r="G207" s="374"/>
    </row>
    <row r="208" spans="2:7" ht="18" customHeight="1" x14ac:dyDescent="0.25">
      <c r="B208" s="311"/>
      <c r="C208" s="312" t="s">
        <v>77</v>
      </c>
      <c r="D208" s="171">
        <v>4</v>
      </c>
      <c r="E208" s="171"/>
      <c r="F208" s="171"/>
      <c r="G208" s="374">
        <f>E208*D208</f>
        <v>0</v>
      </c>
    </row>
    <row r="209" spans="2:7" ht="18" customHeight="1" x14ac:dyDescent="0.25">
      <c r="B209" s="56"/>
      <c r="C209" s="312"/>
      <c r="D209" s="171"/>
      <c r="E209" s="171"/>
      <c r="F209" s="171"/>
      <c r="G209" s="374"/>
    </row>
    <row r="210" spans="2:7" ht="30" x14ac:dyDescent="0.25">
      <c r="B210" s="313">
        <v>7</v>
      </c>
      <c r="C210" s="500" t="s">
        <v>35</v>
      </c>
      <c r="D210" s="187"/>
      <c r="E210" s="187"/>
      <c r="F210" s="187"/>
      <c r="G210" s="399">
        <f>ROUND(0.1*SUM(G193:G208),2)</f>
        <v>0</v>
      </c>
    </row>
    <row r="211" spans="2:7" ht="18" customHeight="1" x14ac:dyDescent="0.25">
      <c r="B211" s="316"/>
      <c r="C211" s="92"/>
    </row>
    <row r="212" spans="2:7" ht="18" customHeight="1" x14ac:dyDescent="0.25">
      <c r="B212" s="236"/>
      <c r="C212" s="189" t="s">
        <v>152</v>
      </c>
      <c r="D212" s="182"/>
      <c r="E212" s="182"/>
      <c r="F212" s="182"/>
      <c r="G212" s="373">
        <f>G208+G205+G202+G199+G196+G193+G210</f>
        <v>0</v>
      </c>
    </row>
    <row r="213" spans="2:7" ht="18" customHeight="1" x14ac:dyDescent="0.25">
      <c r="B213" s="379"/>
      <c r="C213" s="92"/>
    </row>
    <row r="214" spans="2:7" ht="18" customHeight="1" x14ac:dyDescent="0.25">
      <c r="B214" s="315"/>
      <c r="C214" s="92"/>
    </row>
    <row r="215" spans="2:7" ht="18" customHeight="1" x14ac:dyDescent="0.25">
      <c r="B215" s="315"/>
      <c r="C215" s="92"/>
    </row>
    <row r="216" spans="2:7" ht="20.25" x14ac:dyDescent="0.3">
      <c r="B216" s="236"/>
      <c r="C216" s="330" t="s">
        <v>296</v>
      </c>
    </row>
    <row r="217" spans="2:7" ht="20.25" x14ac:dyDescent="0.3">
      <c r="B217" s="236"/>
      <c r="C217" s="330"/>
    </row>
    <row r="218" spans="2:7" x14ac:dyDescent="0.25">
      <c r="B218" s="57" t="s">
        <v>4</v>
      </c>
      <c r="C218" s="58" t="s">
        <v>72</v>
      </c>
      <c r="D218" s="60" t="s">
        <v>73</v>
      </c>
      <c r="E218" s="59" t="s">
        <v>74</v>
      </c>
      <c r="F218" s="57"/>
      <c r="G218" s="60" t="s">
        <v>75</v>
      </c>
    </row>
    <row r="219" spans="2:7" ht="18" customHeight="1" x14ac:dyDescent="0.25">
      <c r="B219" s="167"/>
      <c r="C219" s="92"/>
    </row>
    <row r="220" spans="2:7" s="56" customFormat="1" ht="360" x14ac:dyDescent="0.2">
      <c r="B220" s="154">
        <v>1</v>
      </c>
      <c r="C220" s="205" t="s">
        <v>208</v>
      </c>
      <c r="D220" s="171"/>
      <c r="E220" s="171"/>
      <c r="F220" s="171"/>
      <c r="G220" s="380"/>
    </row>
    <row r="221" spans="2:7" s="56" customFormat="1" ht="18" customHeight="1" x14ac:dyDescent="0.2">
      <c r="B221" s="173"/>
      <c r="C221" s="174" t="s">
        <v>321</v>
      </c>
      <c r="D221" s="207"/>
      <c r="E221" s="207"/>
      <c r="F221" s="208"/>
      <c r="G221" s="381"/>
    </row>
    <row r="222" spans="2:7" s="56" customFormat="1" ht="18" customHeight="1" x14ac:dyDescent="0.2">
      <c r="B222" s="173"/>
      <c r="C222" s="174" t="s">
        <v>82</v>
      </c>
      <c r="D222" s="207">
        <v>1164</v>
      </c>
      <c r="E222" s="207"/>
      <c r="F222" s="207"/>
      <c r="G222" s="241">
        <f>E222*D222</f>
        <v>0</v>
      </c>
    </row>
    <row r="223" spans="2:7" s="56" customFormat="1" ht="18" customHeight="1" x14ac:dyDescent="0.2">
      <c r="B223" s="173"/>
      <c r="C223" s="174" t="s">
        <v>359</v>
      </c>
      <c r="D223" s="207"/>
      <c r="E223" s="207"/>
      <c r="F223" s="208"/>
      <c r="G223" s="241"/>
    </row>
    <row r="224" spans="2:7" s="56" customFormat="1" ht="18" customHeight="1" x14ac:dyDescent="0.2">
      <c r="B224" s="173"/>
      <c r="C224" s="174" t="s">
        <v>82</v>
      </c>
      <c r="D224" s="207">
        <v>264</v>
      </c>
      <c r="E224" s="207"/>
      <c r="F224" s="207"/>
      <c r="G224" s="241">
        <f>E224*D224</f>
        <v>0</v>
      </c>
    </row>
    <row r="225" spans="2:7" s="56" customFormat="1" ht="18" customHeight="1" x14ac:dyDescent="0.2">
      <c r="B225" s="173"/>
      <c r="C225" s="174"/>
      <c r="D225" s="207"/>
      <c r="E225" s="207"/>
      <c r="F225" s="207"/>
      <c r="G225" s="241"/>
    </row>
    <row r="226" spans="2:7" s="56" customFormat="1" ht="315" x14ac:dyDescent="0.2">
      <c r="B226" s="154">
        <v>2</v>
      </c>
      <c r="C226" s="205" t="s">
        <v>212</v>
      </c>
      <c r="D226" s="207"/>
      <c r="E226" s="171"/>
      <c r="F226" s="208"/>
      <c r="G226" s="241"/>
    </row>
    <row r="227" spans="2:7" ht="18" customHeight="1" x14ac:dyDescent="0.25">
      <c r="B227" s="114"/>
      <c r="C227" s="115" t="s">
        <v>323</v>
      </c>
      <c r="D227" s="171"/>
      <c r="E227" s="171"/>
      <c r="F227" s="208"/>
      <c r="G227" s="241"/>
    </row>
    <row r="228" spans="2:7" ht="18" customHeight="1" x14ac:dyDescent="0.25">
      <c r="B228" s="114"/>
      <c r="C228" s="22" t="s">
        <v>77</v>
      </c>
      <c r="D228" s="171">
        <v>1</v>
      </c>
      <c r="E228" s="171"/>
      <c r="F228" s="208"/>
      <c r="G228" s="241">
        <f>E228*D228</f>
        <v>0</v>
      </c>
    </row>
    <row r="229" spans="2:7" ht="18" customHeight="1" x14ac:dyDescent="0.25">
      <c r="B229" s="114"/>
      <c r="C229" s="115" t="s">
        <v>324</v>
      </c>
      <c r="D229" s="171"/>
      <c r="E229" s="171"/>
      <c r="F229" s="208"/>
      <c r="G229" s="241"/>
    </row>
    <row r="230" spans="2:7" ht="18" customHeight="1" x14ac:dyDescent="0.25">
      <c r="B230" s="114"/>
      <c r="C230" s="22" t="s">
        <v>77</v>
      </c>
      <c r="D230" s="171">
        <v>1</v>
      </c>
      <c r="E230" s="171"/>
      <c r="F230" s="208"/>
      <c r="G230" s="241">
        <f>E230*D230</f>
        <v>0</v>
      </c>
    </row>
    <row r="231" spans="2:7" x14ac:dyDescent="0.25">
      <c r="B231" s="211"/>
      <c r="C231" s="395" t="s">
        <v>360</v>
      </c>
      <c r="D231" s="334"/>
      <c r="E231" s="334"/>
      <c r="F231" s="335"/>
      <c r="G231" s="241"/>
    </row>
    <row r="232" spans="2:7" x14ac:dyDescent="0.25">
      <c r="B232" s="211"/>
      <c r="C232" s="22" t="s">
        <v>77</v>
      </c>
      <c r="D232" s="336">
        <v>1</v>
      </c>
      <c r="E232" s="336"/>
      <c r="F232" s="337"/>
      <c r="G232" s="241">
        <f>E232*D232</f>
        <v>0</v>
      </c>
    </row>
    <row r="233" spans="2:7" ht="18" customHeight="1" x14ac:dyDescent="0.25">
      <c r="B233" s="114"/>
      <c r="C233" s="115" t="s">
        <v>325</v>
      </c>
      <c r="D233" s="171"/>
      <c r="E233" s="171"/>
      <c r="F233" s="208"/>
      <c r="G233" s="241"/>
    </row>
    <row r="234" spans="2:7" ht="18" customHeight="1" x14ac:dyDescent="0.25">
      <c r="B234" s="114"/>
      <c r="C234" s="22" t="s">
        <v>77</v>
      </c>
      <c r="D234" s="171">
        <v>4</v>
      </c>
      <c r="E234" s="171"/>
      <c r="F234" s="208"/>
      <c r="G234" s="241">
        <f>E234*D234</f>
        <v>0</v>
      </c>
    </row>
    <row r="235" spans="2:7" ht="18" customHeight="1" x14ac:dyDescent="0.25">
      <c r="B235" s="114"/>
      <c r="C235" s="115" t="s">
        <v>361</v>
      </c>
      <c r="D235" s="171"/>
      <c r="E235" s="171"/>
      <c r="F235" s="208"/>
      <c r="G235" s="241"/>
    </row>
    <row r="236" spans="2:7" ht="18" customHeight="1" x14ac:dyDescent="0.25">
      <c r="B236" s="114"/>
      <c r="C236" s="22" t="s">
        <v>77</v>
      </c>
      <c r="D236" s="171">
        <v>6</v>
      </c>
      <c r="E236" s="171"/>
      <c r="F236" s="208"/>
      <c r="G236" s="241">
        <f>E236*D236</f>
        <v>0</v>
      </c>
    </row>
    <row r="237" spans="2:7" s="215" customFormat="1" ht="18" customHeight="1" x14ac:dyDescent="0.25">
      <c r="B237" s="114"/>
      <c r="C237" s="115" t="s">
        <v>228</v>
      </c>
      <c r="D237" s="171"/>
      <c r="E237" s="171"/>
      <c r="F237" s="208"/>
      <c r="G237" s="241"/>
    </row>
    <row r="238" spans="2:7" ht="18" customHeight="1" x14ac:dyDescent="0.25">
      <c r="B238" s="114"/>
      <c r="C238" s="22" t="s">
        <v>77</v>
      </c>
      <c r="D238" s="171">
        <v>4</v>
      </c>
      <c r="E238" s="171"/>
      <c r="F238" s="208"/>
      <c r="G238" s="241">
        <f>E238*D238</f>
        <v>0</v>
      </c>
    </row>
    <row r="239" spans="2:7" x14ac:dyDescent="0.25">
      <c r="B239" s="211"/>
      <c r="C239" s="332" t="s">
        <v>352</v>
      </c>
      <c r="D239" s="213"/>
      <c r="E239" s="171"/>
      <c r="F239" s="208"/>
      <c r="G239" s="241"/>
    </row>
    <row r="240" spans="2:7" x14ac:dyDescent="0.25">
      <c r="B240" s="211"/>
      <c r="C240" s="332" t="s">
        <v>77</v>
      </c>
      <c r="D240" s="171">
        <v>1</v>
      </c>
      <c r="E240" s="171"/>
      <c r="F240" s="208"/>
      <c r="G240" s="241">
        <f>E240*D240</f>
        <v>0</v>
      </c>
    </row>
    <row r="241" spans="2:7" ht="18" customHeight="1" x14ac:dyDescent="0.25">
      <c r="B241" s="114"/>
      <c r="C241" s="115" t="s">
        <v>232</v>
      </c>
      <c r="D241" s="171"/>
      <c r="E241" s="171"/>
      <c r="F241" s="208"/>
      <c r="G241" s="241"/>
    </row>
    <row r="242" spans="2:7" ht="18" customHeight="1" x14ac:dyDescent="0.25">
      <c r="B242" s="114"/>
      <c r="C242" s="22" t="s">
        <v>77</v>
      </c>
      <c r="D242" s="171">
        <v>1</v>
      </c>
      <c r="E242" s="171"/>
      <c r="F242" s="208"/>
      <c r="G242" s="241">
        <f>E242*D242</f>
        <v>0</v>
      </c>
    </row>
    <row r="243" spans="2:7" ht="18" customHeight="1" x14ac:dyDescent="0.25">
      <c r="B243" s="114"/>
      <c r="C243" s="115" t="s">
        <v>330</v>
      </c>
      <c r="D243" s="171"/>
      <c r="E243" s="171"/>
      <c r="F243" s="208"/>
      <c r="G243" s="241"/>
    </row>
    <row r="244" spans="2:7" ht="18" customHeight="1" x14ac:dyDescent="0.25">
      <c r="B244" s="114"/>
      <c r="C244" s="22" t="s">
        <v>77</v>
      </c>
      <c r="D244" s="171">
        <v>10</v>
      </c>
      <c r="E244" s="171"/>
      <c r="F244" s="208"/>
      <c r="G244" s="241">
        <f>E244*D244</f>
        <v>0</v>
      </c>
    </row>
    <row r="245" spans="2:7" ht="18" customHeight="1" x14ac:dyDescent="0.25">
      <c r="B245" s="114"/>
      <c r="G245" s="241"/>
    </row>
    <row r="246" spans="2:7" x14ac:dyDescent="0.25">
      <c r="B246" s="211"/>
      <c r="F246" s="208"/>
      <c r="G246" s="241"/>
    </row>
    <row r="247" spans="2:7" ht="79.5" customHeight="1" x14ac:dyDescent="0.25">
      <c r="B247" s="154">
        <v>3</v>
      </c>
      <c r="C247" s="205" t="s">
        <v>234</v>
      </c>
      <c r="D247" s="171"/>
      <c r="E247" s="171"/>
      <c r="F247" s="208"/>
      <c r="G247" s="241"/>
    </row>
    <row r="248" spans="2:7" ht="18" customHeight="1" x14ac:dyDescent="0.25">
      <c r="B248" s="114"/>
      <c r="C248" s="147"/>
      <c r="D248" s="170"/>
      <c r="E248" s="171"/>
      <c r="F248" s="171"/>
      <c r="G248" s="241"/>
    </row>
    <row r="249" spans="2:7" ht="165" x14ac:dyDescent="0.25">
      <c r="B249" s="114"/>
      <c r="C249" s="216" t="s">
        <v>236</v>
      </c>
      <c r="D249" s="171"/>
      <c r="E249" s="171"/>
      <c r="F249" s="208"/>
      <c r="G249" s="241"/>
    </row>
    <row r="250" spans="2:7" ht="18" customHeight="1" x14ac:dyDescent="0.25">
      <c r="B250" s="114"/>
      <c r="C250" s="22" t="s">
        <v>77</v>
      </c>
      <c r="D250" s="171">
        <v>1</v>
      </c>
      <c r="E250" s="171"/>
      <c r="F250" s="208"/>
      <c r="G250" s="241">
        <f>E250*D250</f>
        <v>0</v>
      </c>
    </row>
    <row r="251" spans="2:7" ht="18" customHeight="1" x14ac:dyDescent="0.25">
      <c r="B251" s="114"/>
      <c r="C251" s="22"/>
      <c r="D251" s="171"/>
      <c r="E251" s="171"/>
      <c r="F251" s="208"/>
      <c r="G251" s="241"/>
    </row>
    <row r="252" spans="2:7" ht="165" x14ac:dyDescent="0.25">
      <c r="B252" s="114"/>
      <c r="C252" s="216" t="s">
        <v>238</v>
      </c>
      <c r="D252" s="171"/>
      <c r="E252" s="171"/>
      <c r="F252" s="27"/>
      <c r="G252" s="241"/>
    </row>
    <row r="253" spans="2:7" ht="18" customHeight="1" x14ac:dyDescent="0.25">
      <c r="B253" s="114"/>
      <c r="C253" s="22" t="s">
        <v>77</v>
      </c>
      <c r="D253" s="171">
        <v>4</v>
      </c>
      <c r="E253" s="171"/>
      <c r="F253" s="27"/>
      <c r="G253" s="241">
        <f>E253*D253</f>
        <v>0</v>
      </c>
    </row>
    <row r="254" spans="2:7" ht="18" customHeight="1" x14ac:dyDescent="0.25">
      <c r="B254" s="114"/>
      <c r="C254" s="22"/>
      <c r="D254" s="171"/>
      <c r="E254" s="171"/>
      <c r="F254" s="208"/>
      <c r="G254" s="241"/>
    </row>
    <row r="255" spans="2:7" s="217" customFormat="1" ht="165" x14ac:dyDescent="0.25">
      <c r="B255" s="114"/>
      <c r="C255" s="216" t="s">
        <v>239</v>
      </c>
      <c r="D255" s="171"/>
      <c r="E255" s="171"/>
      <c r="F255" s="27"/>
      <c r="G255" s="241"/>
    </row>
    <row r="256" spans="2:7" ht="18" customHeight="1" x14ac:dyDescent="0.25">
      <c r="B256" s="114"/>
      <c r="C256" s="22" t="s">
        <v>77</v>
      </c>
      <c r="D256" s="171">
        <v>2</v>
      </c>
      <c r="E256" s="171"/>
      <c r="F256" s="27"/>
      <c r="G256" s="241">
        <f>E256*D256</f>
        <v>0</v>
      </c>
    </row>
    <row r="257" spans="2:7" ht="75" x14ac:dyDescent="0.25">
      <c r="B257" s="114"/>
      <c r="C257" s="216" t="s">
        <v>332</v>
      </c>
      <c r="D257" s="171"/>
      <c r="E257" s="171"/>
      <c r="F257" s="208"/>
      <c r="G257" s="241"/>
    </row>
    <row r="258" spans="2:7" ht="18" customHeight="1" x14ac:dyDescent="0.25">
      <c r="B258" s="114"/>
      <c r="C258" s="385" t="s">
        <v>77</v>
      </c>
      <c r="D258" s="171">
        <v>3</v>
      </c>
      <c r="E258" s="171"/>
      <c r="F258" s="208"/>
      <c r="G258" s="241">
        <f>E258*D258</f>
        <v>0</v>
      </c>
    </row>
    <row r="259" spans="2:7" ht="18" customHeight="1" x14ac:dyDescent="0.25">
      <c r="B259" s="114"/>
      <c r="C259" s="22"/>
      <c r="D259" s="171"/>
      <c r="E259" s="171"/>
      <c r="F259" s="208"/>
      <c r="G259" s="241"/>
    </row>
    <row r="260" spans="2:7" ht="49.5" customHeight="1" x14ac:dyDescent="0.25">
      <c r="B260" s="114"/>
      <c r="C260" s="341" t="s">
        <v>305</v>
      </c>
      <c r="D260" s="171"/>
      <c r="E260" s="171"/>
      <c r="F260" s="208"/>
      <c r="G260" s="241"/>
    </row>
    <row r="261" spans="2:7" ht="18" customHeight="1" x14ac:dyDescent="0.25">
      <c r="B261" s="114"/>
      <c r="C261" s="385" t="s">
        <v>77</v>
      </c>
      <c r="D261" s="171">
        <v>2</v>
      </c>
      <c r="E261" s="171"/>
      <c r="F261" s="208"/>
      <c r="G261" s="241">
        <f>E261*D261</f>
        <v>0</v>
      </c>
    </row>
    <row r="262" spans="2:7" ht="18" customHeight="1" x14ac:dyDescent="0.25">
      <c r="B262" s="114"/>
      <c r="C262" s="385"/>
      <c r="D262" s="171"/>
      <c r="E262" s="171"/>
      <c r="F262" s="208"/>
      <c r="G262" s="241"/>
    </row>
    <row r="263" spans="2:7" ht="64.5" customHeight="1" x14ac:dyDescent="0.25">
      <c r="B263" s="211"/>
      <c r="C263" s="220" t="s">
        <v>243</v>
      </c>
      <c r="D263" s="228"/>
      <c r="E263" s="228"/>
      <c r="F263" s="211"/>
      <c r="G263" s="241"/>
    </row>
    <row r="264" spans="2:7" x14ac:dyDescent="0.25">
      <c r="B264" s="211"/>
      <c r="C264" s="174" t="s">
        <v>77</v>
      </c>
      <c r="D264" s="171">
        <v>5</v>
      </c>
      <c r="E264" s="171"/>
      <c r="F264" s="208"/>
      <c r="G264" s="241">
        <f>E264*D264</f>
        <v>0</v>
      </c>
    </row>
    <row r="265" spans="2:7" x14ac:dyDescent="0.25">
      <c r="B265" s="211"/>
      <c r="C265" s="174"/>
      <c r="D265" s="228"/>
      <c r="E265" s="228"/>
      <c r="F265" s="211"/>
      <c r="G265" s="241"/>
    </row>
    <row r="266" spans="2:7" ht="60" x14ac:dyDescent="0.25">
      <c r="B266" s="211"/>
      <c r="C266" s="216" t="s">
        <v>244</v>
      </c>
      <c r="D266" s="228"/>
      <c r="E266" s="228"/>
      <c r="F266" s="211"/>
      <c r="G266" s="241"/>
    </row>
    <row r="267" spans="2:7" x14ac:dyDescent="0.25">
      <c r="B267" s="211"/>
      <c r="C267" s="174" t="s">
        <v>77</v>
      </c>
      <c r="D267" s="171">
        <v>3</v>
      </c>
      <c r="E267" s="171"/>
      <c r="F267" s="208"/>
      <c r="G267" s="241">
        <f>E267*D267</f>
        <v>0</v>
      </c>
    </row>
    <row r="268" spans="2:7" x14ac:dyDescent="0.25">
      <c r="B268" s="211"/>
      <c r="C268" s="396"/>
      <c r="D268" s="228"/>
      <c r="E268" s="228"/>
      <c r="F268" s="211"/>
      <c r="G268" s="241"/>
    </row>
    <row r="269" spans="2:7" ht="48.75" customHeight="1" x14ac:dyDescent="0.25">
      <c r="B269" s="382">
        <v>4</v>
      </c>
      <c r="C269" s="383" t="s">
        <v>333</v>
      </c>
      <c r="D269" s="171"/>
      <c r="E269" s="171"/>
      <c r="F269" s="208"/>
      <c r="G269" s="241"/>
    </row>
    <row r="270" spans="2:7" ht="66" customHeight="1" x14ac:dyDescent="0.25">
      <c r="B270" s="384"/>
      <c r="C270" s="383" t="s">
        <v>334</v>
      </c>
      <c r="D270" s="171"/>
      <c r="E270" s="171"/>
      <c r="F270" s="208"/>
      <c r="G270" s="241"/>
    </row>
    <row r="271" spans="2:7" ht="18" customHeight="1" x14ac:dyDescent="0.25">
      <c r="B271" s="384"/>
      <c r="C271" s="385" t="s">
        <v>77</v>
      </c>
      <c r="D271" s="171">
        <v>1</v>
      </c>
      <c r="E271" s="171"/>
      <c r="F271" s="208"/>
      <c r="G271" s="241">
        <f>E271*D271</f>
        <v>0</v>
      </c>
    </row>
    <row r="272" spans="2:7" ht="18" customHeight="1" x14ac:dyDescent="0.25">
      <c r="B272" s="384"/>
      <c r="C272" s="385" t="s">
        <v>335</v>
      </c>
      <c r="D272" s="171"/>
      <c r="E272" s="171"/>
      <c r="F272" s="208"/>
      <c r="G272" s="241"/>
    </row>
    <row r="273" spans="2:7" ht="18" customHeight="1" x14ac:dyDescent="0.25">
      <c r="B273" s="384"/>
      <c r="C273" s="385" t="s">
        <v>77</v>
      </c>
      <c r="D273" s="171">
        <v>1</v>
      </c>
      <c r="E273" s="171"/>
      <c r="F273" s="208"/>
      <c r="G273" s="241">
        <f>E273*D273</f>
        <v>0</v>
      </c>
    </row>
    <row r="274" spans="2:7" ht="18" customHeight="1" x14ac:dyDescent="0.25">
      <c r="B274" s="384"/>
      <c r="C274" s="385" t="s">
        <v>336</v>
      </c>
      <c r="D274" s="171"/>
      <c r="E274" s="171"/>
      <c r="F274" s="208"/>
      <c r="G274" s="241"/>
    </row>
    <row r="275" spans="2:7" ht="18" customHeight="1" x14ac:dyDescent="0.25">
      <c r="B275" s="384"/>
      <c r="C275" s="385" t="s">
        <v>77</v>
      </c>
      <c r="D275" s="171">
        <v>1</v>
      </c>
      <c r="E275" s="171"/>
      <c r="F275" s="208"/>
      <c r="G275" s="241">
        <f>E275*D275</f>
        <v>0</v>
      </c>
    </row>
    <row r="276" spans="2:7" ht="18" customHeight="1" x14ac:dyDescent="0.25">
      <c r="B276" s="384"/>
      <c r="C276" s="385" t="s">
        <v>337</v>
      </c>
      <c r="D276" s="171"/>
      <c r="E276" s="171"/>
      <c r="F276" s="208"/>
      <c r="G276" s="241"/>
    </row>
    <row r="277" spans="2:7" ht="18" customHeight="1" x14ac:dyDescent="0.25">
      <c r="B277" s="384"/>
      <c r="C277" s="385" t="s">
        <v>82</v>
      </c>
      <c r="D277" s="171">
        <v>1</v>
      </c>
      <c r="E277" s="171"/>
      <c r="F277" s="208"/>
      <c r="G277" s="241">
        <f>E277*D277</f>
        <v>0</v>
      </c>
    </row>
    <row r="278" spans="2:7" ht="18" customHeight="1" x14ac:dyDescent="0.25">
      <c r="B278" s="384"/>
      <c r="C278" s="385" t="s">
        <v>338</v>
      </c>
      <c r="D278" s="171"/>
      <c r="E278" s="171"/>
      <c r="F278" s="208"/>
      <c r="G278" s="241"/>
    </row>
    <row r="279" spans="2:7" ht="18" customHeight="1" x14ac:dyDescent="0.25">
      <c r="B279" s="384"/>
      <c r="C279" s="385" t="s">
        <v>77</v>
      </c>
      <c r="D279" s="171">
        <v>1</v>
      </c>
      <c r="E279" s="171"/>
      <c r="F279" s="208"/>
      <c r="G279" s="241">
        <f>E279*D279</f>
        <v>0</v>
      </c>
    </row>
    <row r="280" spans="2:7" ht="18" customHeight="1" x14ac:dyDescent="0.25">
      <c r="B280" s="384"/>
      <c r="C280" s="385"/>
      <c r="D280" s="171"/>
      <c r="E280" s="171"/>
      <c r="F280" s="208"/>
      <c r="G280" s="241"/>
    </row>
    <row r="281" spans="2:7" ht="83.25" customHeight="1" x14ac:dyDescent="0.25">
      <c r="B281" s="154">
        <v>5</v>
      </c>
      <c r="C281" s="155" t="s">
        <v>362</v>
      </c>
      <c r="D281" s="171"/>
      <c r="E281" s="171"/>
      <c r="F281" s="208"/>
      <c r="G281" s="241"/>
    </row>
    <row r="282" spans="2:7" ht="18" customHeight="1" x14ac:dyDescent="0.25">
      <c r="B282" s="384"/>
      <c r="C282" s="22" t="s">
        <v>354</v>
      </c>
      <c r="D282" s="171"/>
      <c r="E282" s="171"/>
      <c r="F282" s="208"/>
      <c r="G282" s="241"/>
    </row>
    <row r="283" spans="2:7" ht="18" customHeight="1" x14ac:dyDescent="0.25">
      <c r="B283" s="384"/>
      <c r="C283" s="22" t="s">
        <v>251</v>
      </c>
      <c r="D283" s="171">
        <v>2</v>
      </c>
      <c r="E283" s="171"/>
      <c r="F283" s="208"/>
      <c r="G283" s="241">
        <f>E283*D283</f>
        <v>0</v>
      </c>
    </row>
    <row r="284" spans="2:7" ht="18" customHeight="1" x14ac:dyDescent="0.25">
      <c r="B284" s="384"/>
      <c r="C284" s="22" t="s">
        <v>355</v>
      </c>
      <c r="D284" s="171"/>
      <c r="E284" s="171"/>
      <c r="F284" s="208"/>
      <c r="G284" s="241"/>
    </row>
    <row r="285" spans="2:7" ht="18" customHeight="1" x14ac:dyDescent="0.25">
      <c r="B285" s="384"/>
      <c r="C285" s="22" t="s">
        <v>77</v>
      </c>
      <c r="D285" s="171">
        <v>1</v>
      </c>
      <c r="E285" s="171"/>
      <c r="F285" s="208"/>
      <c r="G285" s="241">
        <f>E285*D285</f>
        <v>0</v>
      </c>
    </row>
    <row r="286" spans="2:7" ht="18" customHeight="1" x14ac:dyDescent="0.25">
      <c r="B286" s="384"/>
      <c r="C286" s="22" t="s">
        <v>356</v>
      </c>
      <c r="D286" s="171"/>
      <c r="E286" s="171"/>
      <c r="F286" s="208"/>
      <c r="G286" s="241"/>
    </row>
    <row r="287" spans="2:7" ht="18" customHeight="1" x14ac:dyDescent="0.25">
      <c r="B287" s="384"/>
      <c r="C287" s="22" t="s">
        <v>77</v>
      </c>
      <c r="D287" s="171">
        <v>2</v>
      </c>
      <c r="E287" s="171"/>
      <c r="F287" s="208"/>
      <c r="G287" s="241">
        <f>E287*D287</f>
        <v>0</v>
      </c>
    </row>
    <row r="288" spans="2:7" ht="18" customHeight="1" x14ac:dyDescent="0.25">
      <c r="B288" s="114"/>
      <c r="C288" s="92"/>
      <c r="G288" s="241"/>
    </row>
    <row r="289" spans="2:7" ht="30" x14ac:dyDescent="0.25">
      <c r="B289" s="154">
        <v>6</v>
      </c>
      <c r="C289" s="155" t="s">
        <v>257</v>
      </c>
      <c r="D289" s="171"/>
      <c r="F289" s="208"/>
      <c r="G289" s="241"/>
    </row>
    <row r="290" spans="2:7" ht="18" customHeight="1" x14ac:dyDescent="0.25">
      <c r="B290" s="114"/>
      <c r="C290" s="174" t="s">
        <v>258</v>
      </c>
      <c r="F290" s="207"/>
      <c r="G290" s="241"/>
    </row>
    <row r="291" spans="2:7" ht="18" customHeight="1" x14ac:dyDescent="0.25">
      <c r="B291" s="114"/>
      <c r="C291" s="22" t="s">
        <v>77</v>
      </c>
      <c r="D291" s="207">
        <v>1</v>
      </c>
      <c r="F291" s="207"/>
      <c r="G291" s="241">
        <f>E291*D291</f>
        <v>0</v>
      </c>
    </row>
    <row r="292" spans="2:7" ht="18" customHeight="1" x14ac:dyDescent="0.25">
      <c r="B292" s="114"/>
      <c r="G292" s="241"/>
    </row>
    <row r="293" spans="2:7" ht="45" x14ac:dyDescent="0.25">
      <c r="B293" s="154">
        <v>7</v>
      </c>
      <c r="C293" s="155" t="s">
        <v>260</v>
      </c>
      <c r="F293" s="207"/>
      <c r="G293" s="241"/>
    </row>
    <row r="294" spans="2:7" ht="18" customHeight="1" x14ac:dyDescent="0.25">
      <c r="B294" s="114"/>
      <c r="C294" s="22" t="s">
        <v>82</v>
      </c>
      <c r="D294" s="207">
        <v>1428</v>
      </c>
      <c r="F294" s="207"/>
      <c r="G294" s="241">
        <f>E294*D294</f>
        <v>0</v>
      </c>
    </row>
    <row r="295" spans="2:7" ht="18" customHeight="1" x14ac:dyDescent="0.25">
      <c r="B295" s="56"/>
      <c r="C295" s="174"/>
      <c r="F295" s="56"/>
      <c r="G295" s="241"/>
    </row>
    <row r="296" spans="2:7" ht="18" customHeight="1" x14ac:dyDescent="0.25">
      <c r="B296" s="154">
        <v>8</v>
      </c>
      <c r="C296" s="155" t="s">
        <v>261</v>
      </c>
      <c r="F296" s="207"/>
      <c r="G296" s="241"/>
    </row>
    <row r="297" spans="2:7" ht="18" customHeight="1" x14ac:dyDescent="0.25">
      <c r="B297" s="114"/>
      <c r="C297" s="22" t="s">
        <v>82</v>
      </c>
      <c r="D297" s="207">
        <v>1428</v>
      </c>
      <c r="F297" s="207"/>
      <c r="G297" s="241">
        <f>E297*D297</f>
        <v>0</v>
      </c>
    </row>
    <row r="298" spans="2:7" ht="18" customHeight="1" x14ac:dyDescent="0.25">
      <c r="B298" s="114"/>
      <c r="C298" s="22"/>
      <c r="F298" s="207"/>
      <c r="G298" s="241"/>
    </row>
    <row r="299" spans="2:7" ht="18" customHeight="1" x14ac:dyDescent="0.25">
      <c r="B299" s="114"/>
      <c r="C299" s="22"/>
      <c r="F299" s="207"/>
      <c r="G299" s="241"/>
    </row>
    <row r="300" spans="2:7" ht="390" x14ac:dyDescent="0.25">
      <c r="B300" s="154">
        <v>9</v>
      </c>
      <c r="C300" s="226" t="s">
        <v>404</v>
      </c>
      <c r="D300" s="228"/>
      <c r="E300" s="227"/>
      <c r="F300" s="228"/>
      <c r="G300" s="229"/>
    </row>
    <row r="301" spans="2:7" ht="18" customHeight="1" x14ac:dyDescent="0.25">
      <c r="B301" s="154"/>
      <c r="C301" s="230" t="s">
        <v>94</v>
      </c>
      <c r="D301" s="207">
        <v>5</v>
      </c>
      <c r="E301" s="175"/>
      <c r="F301" s="207"/>
      <c r="G301" s="24">
        <f>ROUND(D301*E301,2)</f>
        <v>0</v>
      </c>
    </row>
    <row r="302" spans="2:7" ht="18" customHeight="1" x14ac:dyDescent="0.25">
      <c r="C302" s="22"/>
      <c r="F302" s="23"/>
      <c r="G302" s="241"/>
    </row>
    <row r="303" spans="2:7" ht="35.25" customHeight="1" x14ac:dyDescent="0.25">
      <c r="B303" s="154">
        <v>10</v>
      </c>
      <c r="C303" s="155" t="s">
        <v>262</v>
      </c>
      <c r="F303" s="207"/>
      <c r="G303" s="241"/>
    </row>
    <row r="304" spans="2:7" ht="18" customHeight="1" x14ac:dyDescent="0.25">
      <c r="B304" s="114"/>
      <c r="C304" s="22" t="s">
        <v>82</v>
      </c>
      <c r="D304" s="207">
        <v>1428</v>
      </c>
      <c r="F304" s="207"/>
      <c r="G304" s="241">
        <f>E304*D304</f>
        <v>0</v>
      </c>
    </row>
    <row r="305" spans="2:14" ht="18" customHeight="1" x14ac:dyDescent="0.25">
      <c r="B305" s="25"/>
      <c r="C305" s="26"/>
      <c r="D305" s="171"/>
      <c r="E305" s="171"/>
      <c r="F305" s="25"/>
      <c r="G305" s="241"/>
    </row>
    <row r="306" spans="2:14" s="56" customFormat="1" ht="33.75" customHeight="1" x14ac:dyDescent="0.2">
      <c r="B306" s="154">
        <v>11</v>
      </c>
      <c r="C306" s="155" t="s">
        <v>263</v>
      </c>
      <c r="D306" s="207"/>
      <c r="E306" s="207"/>
      <c r="F306" s="207"/>
      <c r="G306" s="241"/>
    </row>
    <row r="307" spans="2:14" ht="18" customHeight="1" x14ac:dyDescent="0.25">
      <c r="B307" s="114"/>
      <c r="C307" s="22" t="s">
        <v>77</v>
      </c>
      <c r="D307" s="207">
        <v>1</v>
      </c>
      <c r="F307" s="207"/>
      <c r="G307" s="241">
        <f>E307*D307</f>
        <v>0</v>
      </c>
    </row>
    <row r="308" spans="2:14" ht="18" customHeight="1" x14ac:dyDescent="0.25">
      <c r="B308" s="25"/>
      <c r="C308" s="26"/>
      <c r="D308" s="171"/>
      <c r="E308" s="171"/>
      <c r="F308" s="25"/>
      <c r="G308" s="241"/>
    </row>
    <row r="309" spans="2:14" ht="33.75" customHeight="1" x14ac:dyDescent="0.25">
      <c r="B309" s="154">
        <v>12</v>
      </c>
      <c r="C309" s="155" t="s">
        <v>264</v>
      </c>
      <c r="F309" s="207"/>
      <c r="G309" s="241"/>
    </row>
    <row r="310" spans="2:14" ht="18" customHeight="1" x14ac:dyDescent="0.25">
      <c r="B310" s="114"/>
      <c r="C310" s="22" t="s">
        <v>77</v>
      </c>
      <c r="D310" s="207">
        <v>5</v>
      </c>
      <c r="F310" s="207"/>
      <c r="G310" s="241">
        <f>E310*D310</f>
        <v>0</v>
      </c>
    </row>
    <row r="311" spans="2:14" s="56" customFormat="1" ht="18" customHeight="1" x14ac:dyDescent="0.2">
      <c r="B311" s="25"/>
      <c r="C311" s="26"/>
      <c r="D311" s="171"/>
      <c r="E311" s="171"/>
      <c r="F311" s="25"/>
      <c r="G311" s="241"/>
    </row>
    <row r="312" spans="2:14" ht="45" x14ac:dyDescent="0.25">
      <c r="B312" s="154">
        <v>13</v>
      </c>
      <c r="C312" s="155" t="s">
        <v>265</v>
      </c>
      <c r="F312" s="207"/>
      <c r="G312" s="241"/>
    </row>
    <row r="313" spans="2:14" ht="18" customHeight="1" x14ac:dyDescent="0.25">
      <c r="B313" s="114"/>
      <c r="C313" s="22" t="s">
        <v>77</v>
      </c>
      <c r="D313" s="207">
        <v>6</v>
      </c>
      <c r="F313" s="21"/>
      <c r="G313" s="241">
        <f>E313*D313</f>
        <v>0</v>
      </c>
    </row>
    <row r="314" spans="2:14" ht="18" customHeight="1" x14ac:dyDescent="0.25">
      <c r="B314" s="114"/>
      <c r="C314" s="92"/>
      <c r="G314" s="241"/>
    </row>
    <row r="315" spans="2:14" s="94" customFormat="1" ht="30" x14ac:dyDescent="0.25">
      <c r="B315" s="154">
        <v>14</v>
      </c>
      <c r="C315" s="500" t="s">
        <v>290</v>
      </c>
      <c r="D315" s="187"/>
      <c r="E315" s="187"/>
      <c r="F315" s="162"/>
      <c r="G315" s="372">
        <f>ROUND(0.1*SUM(G222:G313),2)</f>
        <v>0</v>
      </c>
    </row>
    <row r="316" spans="2:14" ht="18" customHeight="1" x14ac:dyDescent="0.25">
      <c r="B316" s="254"/>
      <c r="C316" s="232"/>
      <c r="D316" s="178"/>
      <c r="E316" s="233"/>
      <c r="F316" s="178"/>
      <c r="G316" s="386"/>
    </row>
    <row r="317" spans="2:14" s="94" customFormat="1" ht="18" customHeight="1" x14ac:dyDescent="0.25">
      <c r="B317" s="236"/>
      <c r="C317" s="344" t="s">
        <v>266</v>
      </c>
      <c r="D317" s="235"/>
      <c r="E317" s="235"/>
      <c r="F317" s="235"/>
      <c r="G317" s="387">
        <f>G315+G313+G310+G307+G304+G301+G297+G294+G291+G287+G285+G283+G279+G277+G275+G273+G271+G267+G264+G261+G258+G256+G253+G250+G244+G242+G240+G238+G236+G234+G232+G230+G228+G224+G222</f>
        <v>0</v>
      </c>
    </row>
    <row r="318" spans="2:14" s="94" customFormat="1" ht="18" customHeight="1" x14ac:dyDescent="0.25">
      <c r="B318" s="236"/>
      <c r="C318" s="237"/>
      <c r="D318" s="238"/>
      <c r="E318" s="238"/>
      <c r="F318" s="238"/>
      <c r="G318" s="388"/>
    </row>
    <row r="319" spans="2:14" s="56" customFormat="1" ht="18" customHeight="1" x14ac:dyDescent="0.25">
      <c r="B319" s="236"/>
      <c r="C319" s="209"/>
      <c r="D319" s="207"/>
      <c r="E319" s="207"/>
      <c r="J319" s="19"/>
      <c r="K319" s="19"/>
      <c r="L319" s="19"/>
      <c r="M319" s="240"/>
      <c r="N319" s="241"/>
    </row>
    <row r="320" spans="2:14" s="56" customFormat="1" ht="20.25" x14ac:dyDescent="0.25">
      <c r="B320" s="245"/>
      <c r="C320" s="346" t="s">
        <v>308</v>
      </c>
      <c r="D320" s="207"/>
      <c r="E320" s="207"/>
      <c r="J320" s="19"/>
      <c r="K320" s="19"/>
      <c r="L320" s="19"/>
      <c r="M320" s="240"/>
      <c r="N320" s="241"/>
    </row>
    <row r="321" spans="2:15" s="56" customFormat="1" ht="18" customHeight="1" x14ac:dyDescent="0.25">
      <c r="B321" s="245"/>
      <c r="C321" s="246"/>
      <c r="D321" s="207"/>
      <c r="E321" s="207"/>
      <c r="I321" s="247"/>
      <c r="J321" s="25"/>
      <c r="K321" s="25"/>
      <c r="L321" s="25"/>
      <c r="M321" s="240"/>
      <c r="N321" s="241"/>
      <c r="O321" s="247"/>
    </row>
    <row r="322" spans="2:15" x14ac:dyDescent="0.25">
      <c r="B322" s="57" t="s">
        <v>4</v>
      </c>
      <c r="C322" s="58" t="s">
        <v>72</v>
      </c>
      <c r="D322" s="60" t="s">
        <v>73</v>
      </c>
      <c r="E322" s="59" t="s">
        <v>74</v>
      </c>
      <c r="F322" s="57"/>
      <c r="G322" s="60" t="s">
        <v>75</v>
      </c>
    </row>
    <row r="323" spans="2:15" ht="18" customHeight="1" x14ac:dyDescent="0.25">
      <c r="B323" s="167"/>
      <c r="C323" s="92"/>
    </row>
    <row r="324" spans="2:15" s="56" customFormat="1" ht="30" x14ac:dyDescent="0.2">
      <c r="B324" s="154">
        <v>1</v>
      </c>
      <c r="C324" s="155" t="s">
        <v>267</v>
      </c>
      <c r="D324" s="207"/>
      <c r="E324" s="207"/>
      <c r="F324" s="21"/>
      <c r="G324" s="361"/>
      <c r="I324" s="247"/>
      <c r="J324" s="25"/>
      <c r="K324" s="25"/>
      <c r="L324" s="25"/>
      <c r="M324" s="240"/>
      <c r="N324" s="241"/>
      <c r="O324" s="247"/>
    </row>
    <row r="325" spans="2:15" s="56" customFormat="1" ht="18" customHeight="1" x14ac:dyDescent="0.2">
      <c r="B325" s="114"/>
      <c r="C325" s="26" t="s">
        <v>82</v>
      </c>
      <c r="D325" s="171">
        <v>1428</v>
      </c>
      <c r="E325" s="171"/>
      <c r="F325" s="27"/>
      <c r="G325" s="241">
        <f>E325*D325</f>
        <v>0</v>
      </c>
      <c r="I325" s="247"/>
      <c r="J325" s="25"/>
      <c r="K325" s="25"/>
      <c r="L325" s="25"/>
      <c r="M325" s="240"/>
      <c r="N325" s="241"/>
      <c r="O325" s="247"/>
    </row>
    <row r="326" spans="2:15" ht="18" customHeight="1" x14ac:dyDescent="0.25">
      <c r="B326" s="114"/>
      <c r="C326" s="26"/>
      <c r="F326" s="21"/>
      <c r="G326" s="241"/>
      <c r="I326" s="25"/>
      <c r="J326" s="25"/>
      <c r="K326" s="25"/>
      <c r="L326" s="25"/>
      <c r="M326" s="25"/>
      <c r="N326" s="25"/>
      <c r="O326" s="25"/>
    </row>
    <row r="327" spans="2:15" ht="30" x14ac:dyDescent="0.25">
      <c r="B327" s="154">
        <v>2</v>
      </c>
      <c r="C327" s="222" t="s">
        <v>268</v>
      </c>
      <c r="D327" s="248"/>
      <c r="E327" s="248"/>
      <c r="F327" s="249"/>
      <c r="G327" s="241"/>
    </row>
    <row r="328" spans="2:15" ht="18" customHeight="1" x14ac:dyDescent="0.25">
      <c r="B328" s="114"/>
      <c r="C328" s="250" t="s">
        <v>94</v>
      </c>
      <c r="D328" s="171">
        <v>1</v>
      </c>
      <c r="E328" s="171"/>
      <c r="F328" s="27"/>
      <c r="G328" s="241">
        <f>E328*D328</f>
        <v>0</v>
      </c>
    </row>
    <row r="329" spans="2:15" ht="18" customHeight="1" x14ac:dyDescent="0.25">
      <c r="B329" s="114"/>
      <c r="C329" s="26"/>
      <c r="D329" s="171"/>
      <c r="E329" s="171"/>
      <c r="F329" s="27"/>
      <c r="G329" s="241"/>
    </row>
    <row r="330" spans="2:15" ht="45" x14ac:dyDescent="0.25">
      <c r="B330" s="154">
        <v>3</v>
      </c>
      <c r="C330" s="251" t="s">
        <v>269</v>
      </c>
      <c r="F330" s="171"/>
      <c r="G330" s="241"/>
    </row>
    <row r="331" spans="2:15" ht="18" customHeight="1" x14ac:dyDescent="0.25">
      <c r="B331" s="252"/>
      <c r="C331" s="250" t="s">
        <v>94</v>
      </c>
      <c r="D331" s="207">
        <v>1</v>
      </c>
      <c r="F331" s="171"/>
      <c r="G331" s="241">
        <f>E331*D331</f>
        <v>0</v>
      </c>
    </row>
    <row r="332" spans="2:15" ht="18" customHeight="1" x14ac:dyDescent="0.25">
      <c r="B332" s="252"/>
      <c r="C332" s="250"/>
      <c r="F332" s="171"/>
      <c r="G332" s="241"/>
    </row>
    <row r="333" spans="2:15" ht="45" x14ac:dyDescent="0.25">
      <c r="B333" s="154">
        <v>4</v>
      </c>
      <c r="C333" s="253" t="s">
        <v>270</v>
      </c>
      <c r="F333" s="171"/>
      <c r="G333" s="241"/>
    </row>
    <row r="334" spans="2:15" ht="18" customHeight="1" x14ac:dyDescent="0.25">
      <c r="B334" s="252"/>
      <c r="C334" s="250" t="s">
        <v>94</v>
      </c>
      <c r="D334" s="207">
        <v>1</v>
      </c>
      <c r="F334" s="171"/>
      <c r="G334" s="241">
        <f>E334*D334</f>
        <v>0</v>
      </c>
    </row>
    <row r="335" spans="2:15" ht="18" customHeight="1" x14ac:dyDescent="0.25">
      <c r="B335" s="252"/>
      <c r="C335" s="250"/>
      <c r="F335" s="171"/>
      <c r="G335" s="241"/>
    </row>
    <row r="336" spans="2:15" x14ac:dyDescent="0.25">
      <c r="B336" s="154">
        <v>5</v>
      </c>
      <c r="C336" s="220" t="s">
        <v>271</v>
      </c>
      <c r="D336" s="171"/>
      <c r="E336" s="171"/>
      <c r="F336" s="171"/>
      <c r="G336" s="241"/>
    </row>
    <row r="337" spans="2:12" ht="18" customHeight="1" x14ac:dyDescent="0.25">
      <c r="B337" s="254"/>
      <c r="C337" s="255" t="s">
        <v>90</v>
      </c>
      <c r="D337" s="171">
        <v>40</v>
      </c>
      <c r="E337" s="171"/>
      <c r="F337" s="171"/>
      <c r="G337" s="241">
        <f>E337*D337</f>
        <v>0</v>
      </c>
    </row>
    <row r="338" spans="2:12" ht="18" customHeight="1" x14ac:dyDescent="0.25">
      <c r="B338" s="254"/>
      <c r="C338" s="255"/>
      <c r="D338" s="171"/>
      <c r="E338" s="171"/>
      <c r="F338" s="171"/>
      <c r="G338" s="241"/>
    </row>
    <row r="339" spans="2:12" s="56" customFormat="1" ht="15" x14ac:dyDescent="0.2">
      <c r="B339" s="154">
        <v>6</v>
      </c>
      <c r="C339" s="220" t="s">
        <v>272</v>
      </c>
      <c r="D339" s="171"/>
      <c r="E339" s="171"/>
      <c r="F339" s="171"/>
      <c r="G339" s="241"/>
    </row>
    <row r="340" spans="2:12" s="56" customFormat="1" ht="18" customHeight="1" x14ac:dyDescent="0.2">
      <c r="B340" s="256"/>
      <c r="C340" s="257" t="s">
        <v>90</v>
      </c>
      <c r="D340" s="187">
        <v>15</v>
      </c>
      <c r="E340" s="187"/>
      <c r="F340" s="187"/>
      <c r="G340" s="372">
        <f>E340*D340</f>
        <v>0</v>
      </c>
    </row>
    <row r="341" spans="2:12" s="56" customFormat="1" ht="18" customHeight="1" x14ac:dyDescent="0.2">
      <c r="B341" s="254"/>
      <c r="C341" s="26"/>
      <c r="D341" s="171"/>
      <c r="E341" s="171"/>
      <c r="F341" s="171"/>
      <c r="G341" s="241"/>
    </row>
    <row r="342" spans="2:12" s="56" customFormat="1" ht="18" customHeight="1" x14ac:dyDescent="0.25">
      <c r="B342" s="236"/>
      <c r="C342" s="344" t="s">
        <v>273</v>
      </c>
      <c r="D342" s="235"/>
      <c r="E342" s="235"/>
      <c r="F342" s="235"/>
      <c r="G342" s="387">
        <f>G340+G337+G334+G331+G328+G325</f>
        <v>0</v>
      </c>
    </row>
    <row r="343" spans="2:12" s="56" customFormat="1" ht="18" customHeight="1" x14ac:dyDescent="0.2">
      <c r="B343" s="19"/>
      <c r="C343" s="258"/>
      <c r="D343" s="171"/>
      <c r="E343" s="259"/>
      <c r="F343" s="247"/>
      <c r="G343" s="389"/>
    </row>
    <row r="344" spans="2:12" s="56" customFormat="1" ht="18" customHeight="1" x14ac:dyDescent="0.2">
      <c r="B344" s="19"/>
      <c r="C344" s="246"/>
      <c r="D344" s="492"/>
      <c r="E344" s="259"/>
      <c r="F344" s="247"/>
      <c r="G344" s="390"/>
    </row>
    <row r="345" spans="2:12" s="56" customFormat="1" ht="18" customHeight="1" x14ac:dyDescent="0.2">
      <c r="B345" s="19"/>
      <c r="C345" s="246"/>
      <c r="D345" s="492"/>
      <c r="E345" s="259"/>
      <c r="F345" s="247"/>
      <c r="G345" s="390"/>
    </row>
    <row r="346" spans="2:12" s="56" customFormat="1" ht="18" customHeight="1" x14ac:dyDescent="0.2">
      <c r="B346" s="19"/>
      <c r="C346" s="246"/>
      <c r="D346" s="492"/>
      <c r="E346" s="259"/>
      <c r="F346" s="247"/>
      <c r="G346" s="390"/>
    </row>
    <row r="347" spans="2:12" s="260" customFormat="1" ht="18" customHeight="1" x14ac:dyDescent="0.25">
      <c r="B347" s="19"/>
      <c r="C347" s="261"/>
      <c r="D347" s="494"/>
      <c r="E347" s="262"/>
      <c r="F347" s="263"/>
      <c r="G347" s="391"/>
      <c r="H347" s="263"/>
      <c r="I347" s="263"/>
      <c r="J347" s="263"/>
      <c r="K347" s="263"/>
      <c r="L347" s="263"/>
    </row>
    <row r="348" spans="2:12" s="260" customFormat="1" ht="18" customHeight="1" x14ac:dyDescent="0.25">
      <c r="B348" s="19"/>
      <c r="C348" s="261"/>
      <c r="D348" s="494"/>
      <c r="E348" s="262"/>
      <c r="F348" s="263"/>
      <c r="G348" s="391"/>
      <c r="H348" s="263"/>
      <c r="I348" s="263"/>
      <c r="J348" s="263"/>
      <c r="K348" s="263"/>
      <c r="L348" s="263"/>
    </row>
    <row r="349" spans="2:12" s="215" customFormat="1" ht="18" customHeight="1" x14ac:dyDescent="0.25">
      <c r="B349" s="19"/>
      <c r="C349" s="265"/>
      <c r="D349" s="266"/>
      <c r="E349" s="266"/>
    </row>
    <row r="350" spans="2:12" s="94" customFormat="1" ht="18" customHeight="1" x14ac:dyDescent="0.25">
      <c r="B350" s="19"/>
      <c r="C350" s="267"/>
      <c r="D350" s="270"/>
      <c r="E350" s="270"/>
    </row>
    <row r="351" spans="2:12" ht="18" customHeight="1" x14ac:dyDescent="0.25">
      <c r="C351" s="157"/>
    </row>
    <row r="352" spans="2:12" ht="18" customHeight="1" x14ac:dyDescent="0.25">
      <c r="C352" s="157"/>
    </row>
    <row r="353" spans="2:5" ht="18" customHeight="1" x14ac:dyDescent="0.25">
      <c r="C353" s="157"/>
    </row>
    <row r="354" spans="2:5" ht="18" customHeight="1" x14ac:dyDescent="0.25">
      <c r="C354" s="157"/>
    </row>
    <row r="355" spans="2:5" ht="18" customHeight="1" x14ac:dyDescent="0.25">
      <c r="C355" s="156"/>
    </row>
    <row r="356" spans="2:5" ht="18" customHeight="1" x14ac:dyDescent="0.25">
      <c r="C356" s="157"/>
    </row>
    <row r="357" spans="2:5" ht="18" customHeight="1" x14ac:dyDescent="0.25">
      <c r="C357" s="157"/>
    </row>
    <row r="358" spans="2:5" ht="18" customHeight="1" x14ac:dyDescent="0.25">
      <c r="C358" s="157"/>
    </row>
    <row r="359" spans="2:5" ht="18" customHeight="1" x14ac:dyDescent="0.25">
      <c r="C359" s="157"/>
    </row>
    <row r="360" spans="2:5" ht="18" customHeight="1" x14ac:dyDescent="0.25">
      <c r="C360" s="157"/>
    </row>
    <row r="361" spans="2:5" ht="18" customHeight="1" x14ac:dyDescent="0.25">
      <c r="C361" s="157"/>
    </row>
    <row r="362" spans="2:5" ht="18" customHeight="1" x14ac:dyDescent="0.25">
      <c r="C362" s="157"/>
    </row>
    <row r="363" spans="2:5" ht="18" customHeight="1" x14ac:dyDescent="0.25">
      <c r="C363" s="157"/>
    </row>
    <row r="364" spans="2:5" ht="18" customHeight="1" x14ac:dyDescent="0.25">
      <c r="C364" s="157"/>
    </row>
    <row r="365" spans="2:5" ht="18" customHeight="1" x14ac:dyDescent="0.25">
      <c r="C365" s="157"/>
    </row>
    <row r="366" spans="2:5" ht="18" customHeight="1" x14ac:dyDescent="0.25">
      <c r="C366" s="157"/>
    </row>
    <row r="367" spans="2:5" s="268" customFormat="1" ht="18" customHeight="1" x14ac:dyDescent="0.25">
      <c r="B367" s="19"/>
      <c r="C367" s="269"/>
      <c r="D367" s="270"/>
      <c r="E367" s="270"/>
    </row>
    <row r="368" spans="2:5" s="260" customFormat="1" ht="18" customHeight="1" x14ac:dyDescent="0.25">
      <c r="B368" s="19"/>
      <c r="C368" s="271"/>
      <c r="D368" s="272"/>
      <c r="E368" s="272"/>
    </row>
    <row r="369" spans="2:7" ht="18" customHeight="1" x14ac:dyDescent="0.25"/>
    <row r="370" spans="2:7" ht="18" customHeight="1" x14ac:dyDescent="0.25"/>
    <row r="371" spans="2:7" ht="18" customHeight="1" x14ac:dyDescent="0.25"/>
    <row r="372" spans="2:7" ht="18" customHeight="1" x14ac:dyDescent="0.25">
      <c r="C372" s="92"/>
    </row>
    <row r="373" spans="2:7" ht="18" customHeight="1" x14ac:dyDescent="0.25">
      <c r="C373" s="157"/>
    </row>
    <row r="374" spans="2:7" s="260" customFormat="1" ht="18" customHeight="1" x14ac:dyDescent="0.25">
      <c r="B374" s="19"/>
      <c r="C374" s="273"/>
      <c r="D374" s="272"/>
      <c r="E374" s="274"/>
      <c r="G374" s="392"/>
    </row>
    <row r="375" spans="2:7" s="247" customFormat="1" ht="18" customHeight="1" x14ac:dyDescent="0.2">
      <c r="B375" s="19"/>
      <c r="C375" s="258"/>
      <c r="D375" s="171"/>
      <c r="E375" s="171"/>
    </row>
    <row r="376" spans="2:7" ht="18" customHeight="1" x14ac:dyDescent="0.25"/>
    <row r="377" spans="2:7" ht="18" customHeight="1" x14ac:dyDescent="0.25"/>
    <row r="378" spans="2:7" ht="18" customHeight="1" x14ac:dyDescent="0.25"/>
    <row r="379" spans="2:7" ht="18" customHeight="1" x14ac:dyDescent="0.25"/>
    <row r="380" spans="2:7" ht="18" customHeight="1" x14ac:dyDescent="0.25"/>
    <row r="381" spans="2:7" ht="18" customHeight="1" x14ac:dyDescent="0.25"/>
    <row r="382" spans="2:7" ht="18" customHeight="1" x14ac:dyDescent="0.25"/>
    <row r="383" spans="2:7" ht="18" customHeight="1" x14ac:dyDescent="0.25"/>
    <row r="384" spans="2:7" ht="18" customHeight="1" x14ac:dyDescent="0.25"/>
    <row r="385" spans="2:5" ht="18" customHeight="1" x14ac:dyDescent="0.25"/>
    <row r="386" spans="2:5" ht="18" customHeight="1" x14ac:dyDescent="0.25"/>
    <row r="387" spans="2:5" ht="18" customHeight="1" x14ac:dyDescent="0.25"/>
    <row r="388" spans="2:5" ht="18" customHeight="1" x14ac:dyDescent="0.25"/>
    <row r="389" spans="2:5" ht="18" customHeight="1" x14ac:dyDescent="0.25"/>
    <row r="390" spans="2:5" ht="18" customHeight="1" x14ac:dyDescent="0.25"/>
    <row r="391" spans="2:5" ht="18" customHeight="1" x14ac:dyDescent="0.25"/>
    <row r="392" spans="2:5" ht="18" customHeight="1" x14ac:dyDescent="0.25"/>
    <row r="393" spans="2:5" ht="18" customHeight="1" x14ac:dyDescent="0.25"/>
    <row r="394" spans="2:5" ht="18" customHeight="1" x14ac:dyDescent="0.25"/>
    <row r="395" spans="2:5" ht="18" customHeight="1" x14ac:dyDescent="0.25"/>
    <row r="396" spans="2:5" ht="18" customHeight="1" x14ac:dyDescent="0.25"/>
    <row r="397" spans="2:5" ht="18" customHeight="1" x14ac:dyDescent="0.25"/>
    <row r="398" spans="2:5" ht="18" customHeight="1" x14ac:dyDescent="0.25"/>
    <row r="399" spans="2:5" s="56" customFormat="1" ht="18" customHeight="1" x14ac:dyDescent="0.2">
      <c r="B399" s="19"/>
      <c r="C399" s="275"/>
      <c r="D399" s="207"/>
      <c r="E399" s="207"/>
    </row>
    <row r="400" spans="2:5" ht="18" customHeight="1" x14ac:dyDescent="0.25"/>
    <row r="401" spans="2:5" ht="18" customHeight="1" x14ac:dyDescent="0.25"/>
    <row r="402" spans="2:5" ht="18" customHeight="1" x14ac:dyDescent="0.25"/>
    <row r="403" spans="2:5" ht="18" customHeight="1" x14ac:dyDescent="0.25"/>
    <row r="404" spans="2:5" ht="18" customHeight="1" x14ac:dyDescent="0.25"/>
    <row r="405" spans="2:5" ht="18" customHeight="1" x14ac:dyDescent="0.25"/>
    <row r="406" spans="2:5" ht="18" customHeight="1" x14ac:dyDescent="0.25"/>
    <row r="407" spans="2:5" ht="18" customHeight="1" x14ac:dyDescent="0.25"/>
    <row r="408" spans="2:5" ht="18" customHeight="1" x14ac:dyDescent="0.25"/>
    <row r="409" spans="2:5" ht="18" customHeight="1" x14ac:dyDescent="0.25"/>
    <row r="410" spans="2:5" ht="18" customHeight="1" x14ac:dyDescent="0.25"/>
    <row r="411" spans="2:5" ht="18" customHeight="1" x14ac:dyDescent="0.25"/>
    <row r="412" spans="2:5" ht="18" customHeight="1" x14ac:dyDescent="0.25"/>
    <row r="413" spans="2:5" ht="18" customHeight="1" x14ac:dyDescent="0.25"/>
    <row r="414" spans="2:5" s="56" customFormat="1" ht="18" customHeight="1" x14ac:dyDescent="0.2">
      <c r="B414" s="19"/>
      <c r="C414" s="275"/>
      <c r="D414" s="207"/>
      <c r="E414" s="207"/>
    </row>
    <row r="415" spans="2:5" ht="18" customHeight="1" x14ac:dyDescent="0.25"/>
    <row r="416" spans="2:5" ht="18" customHeight="1" x14ac:dyDescent="0.25"/>
    <row r="417" spans="3:3" ht="18" customHeight="1" x14ac:dyDescent="0.25"/>
    <row r="418" spans="3:3" ht="18" customHeight="1" x14ac:dyDescent="0.25"/>
    <row r="419" spans="3:3" ht="18" customHeight="1" x14ac:dyDescent="0.25"/>
    <row r="420" spans="3:3" ht="18" customHeight="1" x14ac:dyDescent="0.25"/>
    <row r="421" spans="3:3" ht="18" customHeight="1" x14ac:dyDescent="0.25"/>
    <row r="422" spans="3:3" ht="18" customHeight="1" x14ac:dyDescent="0.25"/>
    <row r="423" spans="3:3" ht="18" customHeight="1" x14ac:dyDescent="0.25"/>
    <row r="424" spans="3:3" ht="18" customHeight="1" x14ac:dyDescent="0.25"/>
    <row r="425" spans="3:3" ht="18" customHeight="1" x14ac:dyDescent="0.25"/>
    <row r="426" spans="3:3" ht="18" customHeight="1" x14ac:dyDescent="0.25"/>
    <row r="427" spans="3:3" ht="18" customHeight="1" x14ac:dyDescent="0.25">
      <c r="C427" s="92"/>
    </row>
    <row r="428" spans="3:3" ht="18" customHeight="1" x14ac:dyDescent="0.25"/>
    <row r="429" spans="3:3" ht="18" customHeight="1" x14ac:dyDescent="0.25"/>
    <row r="430" spans="3:3" ht="18" customHeight="1" x14ac:dyDescent="0.25"/>
    <row r="431" spans="3:3" ht="18" customHeight="1" x14ac:dyDescent="0.25"/>
    <row r="432" spans="3:3" ht="18" customHeight="1" x14ac:dyDescent="0.25"/>
    <row r="433" spans="2:5" ht="18" customHeight="1" x14ac:dyDescent="0.25"/>
    <row r="434" spans="2:5" s="25" customFormat="1" ht="18" customHeight="1" x14ac:dyDescent="0.2">
      <c r="B434" s="19"/>
      <c r="C434" s="156"/>
      <c r="D434" s="171"/>
      <c r="E434" s="171"/>
    </row>
    <row r="435" spans="2:5" s="25" customFormat="1" ht="18" customHeight="1" x14ac:dyDescent="0.2">
      <c r="B435" s="19"/>
      <c r="C435" s="156"/>
      <c r="D435" s="171"/>
      <c r="E435" s="171"/>
    </row>
    <row r="436" spans="2:5" s="25" customFormat="1" ht="18" customHeight="1" x14ac:dyDescent="0.2">
      <c r="B436" s="19"/>
      <c r="C436" s="156"/>
      <c r="D436" s="171"/>
      <c r="E436" s="171"/>
    </row>
    <row r="437" spans="2:5" s="56" customFormat="1" ht="18" customHeight="1" x14ac:dyDescent="0.2">
      <c r="B437" s="19"/>
      <c r="C437" s="209"/>
      <c r="D437" s="207"/>
      <c r="E437" s="207"/>
    </row>
    <row r="438" spans="2:5" s="25" customFormat="1" ht="18" customHeight="1" x14ac:dyDescent="0.2">
      <c r="B438" s="19"/>
      <c r="C438" s="156"/>
      <c r="D438" s="171"/>
      <c r="E438" s="171"/>
    </row>
    <row r="439" spans="2:5" ht="18" customHeight="1" x14ac:dyDescent="0.25">
      <c r="C439" s="92"/>
    </row>
    <row r="440" spans="2:5" ht="18" customHeight="1" x14ac:dyDescent="0.25">
      <c r="C440" s="92"/>
    </row>
    <row r="441" spans="2:5" ht="18" customHeight="1" x14ac:dyDescent="0.25">
      <c r="C441" s="92"/>
    </row>
    <row r="442" spans="2:5" s="25" customFormat="1" ht="18" customHeight="1" x14ac:dyDescent="0.2">
      <c r="B442" s="19"/>
      <c r="C442" s="156"/>
      <c r="D442" s="171"/>
      <c r="E442" s="171"/>
    </row>
    <row r="443" spans="2:5" s="25" customFormat="1" ht="18" customHeight="1" x14ac:dyDescent="0.2">
      <c r="B443" s="19"/>
      <c r="C443" s="156"/>
      <c r="D443" s="171"/>
      <c r="E443" s="171"/>
    </row>
    <row r="444" spans="2:5" s="25" customFormat="1" ht="18" customHeight="1" x14ac:dyDescent="0.2">
      <c r="B444" s="19"/>
      <c r="C444" s="156"/>
      <c r="D444" s="171"/>
      <c r="E444" s="171"/>
    </row>
    <row r="445" spans="2:5" s="25" customFormat="1" ht="18" customHeight="1" x14ac:dyDescent="0.2">
      <c r="B445" s="19"/>
      <c r="C445" s="156"/>
      <c r="D445" s="171"/>
      <c r="E445" s="171"/>
    </row>
    <row r="446" spans="2:5" s="25" customFormat="1" ht="18" customHeight="1" x14ac:dyDescent="0.2">
      <c r="B446" s="19"/>
      <c r="C446" s="156"/>
      <c r="D446" s="171"/>
      <c r="E446" s="171"/>
    </row>
    <row r="447" spans="2:5" s="25" customFormat="1" ht="18" customHeight="1" x14ac:dyDescent="0.2">
      <c r="B447" s="19"/>
      <c r="C447" s="156"/>
      <c r="D447" s="171"/>
      <c r="E447" s="171"/>
    </row>
    <row r="448" spans="2:5" ht="18" customHeight="1" x14ac:dyDescent="0.25">
      <c r="C448" s="92"/>
    </row>
    <row r="449" spans="2:5" s="25" customFormat="1" ht="18" customHeight="1" x14ac:dyDescent="0.2">
      <c r="B449" s="19"/>
      <c r="C449" s="156"/>
      <c r="D449" s="171"/>
      <c r="E449" s="171"/>
    </row>
    <row r="450" spans="2:5" s="25" customFormat="1" ht="18" customHeight="1" x14ac:dyDescent="0.2">
      <c r="B450" s="19"/>
      <c r="C450" s="156"/>
      <c r="D450" s="171"/>
      <c r="E450" s="171"/>
    </row>
    <row r="451" spans="2:5" s="25" customFormat="1" ht="18" customHeight="1" x14ac:dyDescent="0.2">
      <c r="B451" s="19"/>
      <c r="C451" s="156"/>
      <c r="D451" s="171"/>
      <c r="E451" s="171"/>
    </row>
    <row r="452" spans="2:5" s="25" customFormat="1" ht="18" customHeight="1" x14ac:dyDescent="0.2">
      <c r="B452" s="19"/>
      <c r="C452" s="156"/>
      <c r="D452" s="171"/>
      <c r="E452" s="171"/>
    </row>
    <row r="453" spans="2:5" ht="18" customHeight="1" x14ac:dyDescent="0.25">
      <c r="C453" s="92"/>
    </row>
    <row r="454" spans="2:5" ht="18" customHeight="1" x14ac:dyDescent="0.25">
      <c r="C454" s="92"/>
    </row>
    <row r="455" spans="2:5" s="25" customFormat="1" ht="18" customHeight="1" x14ac:dyDescent="0.2">
      <c r="B455" s="19"/>
      <c r="C455" s="156"/>
      <c r="D455" s="171"/>
      <c r="E455" s="171"/>
    </row>
    <row r="456" spans="2:5" s="25" customFormat="1" ht="18" customHeight="1" x14ac:dyDescent="0.2">
      <c r="B456" s="19"/>
      <c r="C456" s="156"/>
      <c r="D456" s="171"/>
      <c r="E456" s="171"/>
    </row>
    <row r="457" spans="2:5" s="25" customFormat="1" ht="18" customHeight="1" x14ac:dyDescent="0.2">
      <c r="B457" s="19"/>
      <c r="C457" s="156"/>
      <c r="D457" s="171"/>
      <c r="E457" s="171"/>
    </row>
    <row r="458" spans="2:5" ht="18" customHeight="1" x14ac:dyDescent="0.25">
      <c r="C458" s="92"/>
    </row>
    <row r="459" spans="2:5" ht="18" customHeight="1" x14ac:dyDescent="0.25">
      <c r="C459" s="92"/>
    </row>
    <row r="460" spans="2:5" ht="18" customHeight="1" x14ac:dyDescent="0.25">
      <c r="C460" s="92"/>
    </row>
    <row r="461" spans="2:5" ht="18" customHeight="1" x14ac:dyDescent="0.25">
      <c r="C461" s="92"/>
    </row>
    <row r="462" spans="2:5" ht="18" customHeight="1" x14ac:dyDescent="0.25">
      <c r="C462" s="92"/>
    </row>
    <row r="463" spans="2:5" ht="18" customHeight="1" x14ac:dyDescent="0.25">
      <c r="C463" s="92"/>
    </row>
    <row r="464" spans="2:5" ht="18" customHeight="1" x14ac:dyDescent="0.25">
      <c r="C464" s="92"/>
    </row>
    <row r="465" spans="3:3" ht="18" customHeight="1" x14ac:dyDescent="0.25">
      <c r="C465" s="92"/>
    </row>
    <row r="466" spans="3:3" ht="18" customHeight="1" x14ac:dyDescent="0.25">
      <c r="C466" s="92"/>
    </row>
    <row r="467" spans="3:3" ht="18" customHeight="1" x14ac:dyDescent="0.25">
      <c r="C467" s="92"/>
    </row>
    <row r="468" spans="3:3" ht="18" customHeight="1" x14ac:dyDescent="0.25">
      <c r="C468" s="92"/>
    </row>
    <row r="469" spans="3:3" ht="18" customHeight="1" x14ac:dyDescent="0.25">
      <c r="C469" s="92"/>
    </row>
    <row r="470" spans="3:3" ht="18" customHeight="1" x14ac:dyDescent="0.25">
      <c r="C470" s="92"/>
    </row>
    <row r="471" spans="3:3" ht="18" customHeight="1" x14ac:dyDescent="0.25">
      <c r="C471" s="92"/>
    </row>
    <row r="472" spans="3:3" ht="18" customHeight="1" x14ac:dyDescent="0.25">
      <c r="C472" s="92"/>
    </row>
    <row r="473" spans="3:3" ht="18" customHeight="1" x14ac:dyDescent="0.25">
      <c r="C473" s="92"/>
    </row>
    <row r="474" spans="3:3" ht="18" customHeight="1" x14ac:dyDescent="0.25">
      <c r="C474" s="92"/>
    </row>
    <row r="475" spans="3:3" ht="18" customHeight="1" x14ac:dyDescent="0.25">
      <c r="C475" s="92"/>
    </row>
    <row r="476" spans="3:3" ht="18" customHeight="1" x14ac:dyDescent="0.25">
      <c r="C476" s="92"/>
    </row>
    <row r="477" spans="3:3" ht="18" customHeight="1" x14ac:dyDescent="0.25">
      <c r="C477" s="92"/>
    </row>
    <row r="478" spans="3:3" ht="18" customHeight="1" x14ac:dyDescent="0.25">
      <c r="C478" s="92"/>
    </row>
    <row r="479" spans="3:3" ht="18" customHeight="1" x14ac:dyDescent="0.25">
      <c r="C479" s="92"/>
    </row>
    <row r="480" spans="3:3" ht="18" customHeight="1" x14ac:dyDescent="0.25">
      <c r="C480" s="92"/>
    </row>
    <row r="481" spans="2:5" ht="18" customHeight="1" x14ac:dyDescent="0.25"/>
    <row r="482" spans="2:5" ht="18" customHeight="1" x14ac:dyDescent="0.25"/>
    <row r="483" spans="2:5" s="56" customFormat="1" ht="18" customHeight="1" x14ac:dyDescent="0.2">
      <c r="B483" s="19"/>
      <c r="C483" s="275"/>
      <c r="D483" s="207"/>
      <c r="E483" s="207"/>
    </row>
    <row r="484" spans="2:5" s="56" customFormat="1" ht="18" customHeight="1" x14ac:dyDescent="0.2">
      <c r="B484" s="19"/>
      <c r="C484" s="209"/>
      <c r="D484" s="207"/>
      <c r="E484" s="207"/>
    </row>
    <row r="485" spans="2:5" s="56" customFormat="1" ht="18" customHeight="1" x14ac:dyDescent="0.2">
      <c r="B485" s="19"/>
      <c r="C485" s="209"/>
      <c r="D485" s="207"/>
      <c r="E485" s="207"/>
    </row>
    <row r="486" spans="2:5" s="56" customFormat="1" ht="18" customHeight="1" x14ac:dyDescent="0.2">
      <c r="B486" s="19"/>
      <c r="C486" s="275"/>
      <c r="D486" s="207"/>
      <c r="E486" s="207"/>
    </row>
    <row r="487" spans="2:5" s="56" customFormat="1" ht="18" customHeight="1" x14ac:dyDescent="0.2">
      <c r="B487" s="19"/>
      <c r="C487" s="209"/>
      <c r="D487" s="207"/>
      <c r="E487" s="207"/>
    </row>
    <row r="488" spans="2:5" s="56" customFormat="1" ht="18" customHeight="1" x14ac:dyDescent="0.2">
      <c r="B488" s="19"/>
      <c r="C488" s="209"/>
      <c r="D488" s="207"/>
      <c r="E488" s="207"/>
    </row>
    <row r="489" spans="2:5" s="56" customFormat="1" ht="18" customHeight="1" x14ac:dyDescent="0.2">
      <c r="B489" s="19"/>
      <c r="C489" s="209"/>
      <c r="D489" s="207"/>
      <c r="E489" s="207"/>
    </row>
    <row r="490" spans="2:5" s="56" customFormat="1" ht="18" customHeight="1" x14ac:dyDescent="0.2">
      <c r="B490" s="19"/>
      <c r="C490" s="209"/>
      <c r="D490" s="207"/>
      <c r="E490" s="207"/>
    </row>
    <row r="491" spans="2:5" s="56" customFormat="1" ht="18" customHeight="1" x14ac:dyDescent="0.2">
      <c r="B491" s="19"/>
      <c r="C491" s="209"/>
      <c r="D491" s="207"/>
      <c r="E491" s="207"/>
    </row>
    <row r="492" spans="2:5" s="56" customFormat="1" ht="18" customHeight="1" x14ac:dyDescent="0.2">
      <c r="B492" s="19"/>
      <c r="C492" s="209"/>
      <c r="D492" s="207"/>
      <c r="E492" s="207"/>
    </row>
    <row r="493" spans="2:5" s="56" customFormat="1" ht="18" customHeight="1" x14ac:dyDescent="0.2">
      <c r="B493" s="19"/>
      <c r="C493" s="209"/>
      <c r="D493" s="207"/>
      <c r="E493" s="207"/>
    </row>
    <row r="494" spans="2:5" s="56" customFormat="1" ht="18" customHeight="1" x14ac:dyDescent="0.2">
      <c r="B494" s="19"/>
      <c r="C494" s="209"/>
      <c r="D494" s="207"/>
      <c r="E494" s="207"/>
    </row>
    <row r="495" spans="2:5" s="56" customFormat="1" ht="18" customHeight="1" x14ac:dyDescent="0.2">
      <c r="B495" s="19"/>
      <c r="C495" s="209"/>
      <c r="D495" s="207"/>
      <c r="E495" s="207"/>
    </row>
    <row r="496" spans="2:5" s="56" customFormat="1" ht="18" customHeight="1" x14ac:dyDescent="0.2">
      <c r="B496" s="19"/>
      <c r="C496" s="209"/>
      <c r="D496" s="207"/>
      <c r="E496" s="207"/>
    </row>
    <row r="497" spans="2:5" s="56" customFormat="1" ht="18" customHeight="1" x14ac:dyDescent="0.2">
      <c r="B497" s="19"/>
      <c r="C497" s="209"/>
      <c r="D497" s="207"/>
      <c r="E497" s="207"/>
    </row>
    <row r="498" spans="2:5" s="56" customFormat="1" ht="18" customHeight="1" x14ac:dyDescent="0.2">
      <c r="B498" s="19"/>
      <c r="C498" s="209"/>
      <c r="D498" s="207"/>
      <c r="E498" s="207"/>
    </row>
    <row r="499" spans="2:5" s="56" customFormat="1" ht="18" customHeight="1" x14ac:dyDescent="0.2">
      <c r="B499" s="19"/>
      <c r="C499" s="209"/>
      <c r="D499" s="207"/>
      <c r="E499" s="207"/>
    </row>
    <row r="500" spans="2:5" s="56" customFormat="1" ht="18" customHeight="1" x14ac:dyDescent="0.2">
      <c r="B500" s="19"/>
      <c r="C500" s="209"/>
      <c r="D500" s="207"/>
      <c r="E500" s="207"/>
    </row>
    <row r="501" spans="2:5" s="56" customFormat="1" ht="18" customHeight="1" x14ac:dyDescent="0.2">
      <c r="B501" s="19"/>
      <c r="C501" s="209"/>
      <c r="D501" s="207"/>
      <c r="E501" s="207"/>
    </row>
    <row r="502" spans="2:5" s="56" customFormat="1" ht="18" customHeight="1" x14ac:dyDescent="0.2">
      <c r="B502" s="19"/>
      <c r="C502" s="209"/>
      <c r="D502" s="207"/>
      <c r="E502" s="207"/>
    </row>
    <row r="503" spans="2:5" s="56" customFormat="1" ht="18" customHeight="1" x14ac:dyDescent="0.2">
      <c r="B503" s="19"/>
      <c r="C503" s="209"/>
      <c r="D503" s="207"/>
      <c r="E503" s="207"/>
    </row>
    <row r="504" spans="2:5" ht="18" customHeight="1" x14ac:dyDescent="0.25">
      <c r="C504" s="92"/>
    </row>
    <row r="505" spans="2:5" ht="18" customHeight="1" x14ac:dyDescent="0.25">
      <c r="C505" s="92"/>
    </row>
    <row r="506" spans="2:5" ht="18" customHeight="1" x14ac:dyDescent="0.25">
      <c r="C506" s="92"/>
    </row>
    <row r="507" spans="2:5" ht="18" customHeight="1" x14ac:dyDescent="0.25">
      <c r="C507" s="92"/>
    </row>
    <row r="508" spans="2:5" ht="18" customHeight="1" x14ac:dyDescent="0.25">
      <c r="C508" s="92"/>
    </row>
    <row r="509" spans="2:5" ht="18" customHeight="1" x14ac:dyDescent="0.25">
      <c r="C509" s="92"/>
    </row>
    <row r="510" spans="2:5" ht="18" customHeight="1" x14ac:dyDescent="0.25">
      <c r="C510" s="92"/>
    </row>
    <row r="511" spans="2:5" ht="18" customHeight="1" x14ac:dyDescent="0.25">
      <c r="C511" s="92"/>
    </row>
    <row r="512" spans="2:5" ht="18" customHeight="1" x14ac:dyDescent="0.25">
      <c r="C512" s="92"/>
    </row>
    <row r="513" spans="3:3" ht="18" customHeight="1" x14ac:dyDescent="0.25">
      <c r="C513" s="92"/>
    </row>
    <row r="514" spans="3:3" ht="18" customHeight="1" x14ac:dyDescent="0.25">
      <c r="C514" s="92"/>
    </row>
    <row r="515" spans="3:3" ht="18" customHeight="1" x14ac:dyDescent="0.25">
      <c r="C515" s="92"/>
    </row>
    <row r="516" spans="3:3" ht="18" customHeight="1" x14ac:dyDescent="0.25"/>
    <row r="517" spans="3:3" ht="18" customHeight="1" x14ac:dyDescent="0.25"/>
    <row r="518" spans="3:3" ht="18" customHeight="1" x14ac:dyDescent="0.25"/>
    <row r="519" spans="3:3" ht="18" customHeight="1" x14ac:dyDescent="0.25"/>
    <row r="520" spans="3:3" ht="18" customHeight="1" x14ac:dyDescent="0.25"/>
    <row r="521" spans="3:3" ht="18" customHeight="1" x14ac:dyDescent="0.25"/>
    <row r="522" spans="3:3" ht="18" customHeight="1" x14ac:dyDescent="0.25"/>
    <row r="523" spans="3:3" ht="18" customHeight="1" x14ac:dyDescent="0.25"/>
    <row r="524" spans="3:3" ht="18" customHeight="1" x14ac:dyDescent="0.25"/>
    <row r="525" spans="3:3" ht="18" customHeight="1" x14ac:dyDescent="0.25"/>
    <row r="526" spans="3:3" ht="18" customHeight="1" x14ac:dyDescent="0.25"/>
    <row r="527" spans="3:3" ht="18" customHeight="1" x14ac:dyDescent="0.25"/>
    <row r="528" spans="3:3" ht="18" customHeight="1" x14ac:dyDescent="0.25"/>
    <row r="529" spans="2:5" ht="18" customHeight="1" x14ac:dyDescent="0.25"/>
    <row r="530" spans="2:5" ht="18" customHeight="1" x14ac:dyDescent="0.25"/>
    <row r="531" spans="2:5" ht="18" customHeight="1" x14ac:dyDescent="0.25"/>
    <row r="532" spans="2:5" ht="18" customHeight="1" x14ac:dyDescent="0.25"/>
    <row r="533" spans="2:5" ht="18" customHeight="1" x14ac:dyDescent="0.25"/>
    <row r="534" spans="2:5" s="215" customFormat="1" ht="18" customHeight="1" x14ac:dyDescent="0.25">
      <c r="B534" s="19"/>
      <c r="C534" s="276"/>
      <c r="D534" s="266"/>
      <c r="E534" s="266"/>
    </row>
    <row r="535" spans="2:5" ht="18" customHeight="1" x14ac:dyDescent="0.25"/>
    <row r="536" spans="2:5" ht="18" customHeight="1" x14ac:dyDescent="0.25"/>
    <row r="537" spans="2:5" ht="18" customHeight="1" x14ac:dyDescent="0.25"/>
    <row r="538" spans="2:5" ht="18" customHeight="1" x14ac:dyDescent="0.25"/>
    <row r="539" spans="2:5" ht="18" customHeight="1" x14ac:dyDescent="0.25"/>
    <row r="540" spans="2:5" ht="18" customHeight="1" x14ac:dyDescent="0.25"/>
    <row r="541" spans="2:5" ht="18" customHeight="1" x14ac:dyDescent="0.25"/>
    <row r="542" spans="2:5" ht="18" customHeight="1" x14ac:dyDescent="0.25"/>
    <row r="543" spans="2:5" ht="18" customHeight="1" x14ac:dyDescent="0.25"/>
    <row r="544" spans="2:5" ht="18" customHeight="1" x14ac:dyDescent="0.25"/>
    <row r="545" ht="18" customHeight="1" x14ac:dyDescent="0.25"/>
    <row r="546" ht="18" customHeight="1" x14ac:dyDescent="0.25"/>
    <row r="547" ht="18" customHeight="1" x14ac:dyDescent="0.25"/>
    <row r="548" ht="18" customHeight="1" x14ac:dyDescent="0.25"/>
    <row r="549" ht="18" customHeight="1" x14ac:dyDescent="0.25"/>
  </sheetData>
  <mergeCells count="34">
    <mergeCell ref="C52:G52"/>
    <mergeCell ref="C53:G53"/>
    <mergeCell ref="C62:F62"/>
    <mergeCell ref="C115:D115"/>
    <mergeCell ref="C45:G45"/>
    <mergeCell ref="C46:G46"/>
    <mergeCell ref="C47:G47"/>
    <mergeCell ref="C48:G48"/>
    <mergeCell ref="C50:G50"/>
    <mergeCell ref="C40:G40"/>
    <mergeCell ref="C41:G41"/>
    <mergeCell ref="C42:G42"/>
    <mergeCell ref="C43:G43"/>
    <mergeCell ref="C44:G44"/>
    <mergeCell ref="C34:G34"/>
    <mergeCell ref="C35:G35"/>
    <mergeCell ref="C36:G36"/>
    <mergeCell ref="C38:G38"/>
    <mergeCell ref="C39:G39"/>
    <mergeCell ref="B24:G24"/>
    <mergeCell ref="B26:G26"/>
    <mergeCell ref="B28:G28"/>
    <mergeCell ref="C32:G32"/>
    <mergeCell ref="C33:G33"/>
    <mergeCell ref="B10:G10"/>
    <mergeCell ref="C11:G11"/>
    <mergeCell ref="B12:G12"/>
    <mergeCell ref="B20:G20"/>
    <mergeCell ref="B22:G22"/>
    <mergeCell ref="B5:G5"/>
    <mergeCell ref="B6:G6"/>
    <mergeCell ref="B7:G7"/>
    <mergeCell ref="B8:G8"/>
    <mergeCell ref="B9:G9"/>
  </mergeCells>
  <pageMargins left="1.0236111111111099" right="0.47222222222222199" top="0.98402777777777795" bottom="0.78680555555555598" header="0.39374999999999999" footer="0.196527777777778"/>
  <pageSetup paperSize="9" scale="74" orientation="portrait" horizontalDpi="300" verticalDpi="300"/>
  <headerFooter>
    <oddHeader>&amp;C&amp;28 &amp;12</oddHeader>
    <oddFooter>&amp;L&amp;"Arial,Navadno"&amp;10Vodovod Žiberci - Spodnje Konjišče_Odsek 2
Št. projekta: 6V-08101
Št. načrta: 6V-08101.4.3/13&amp;R&amp;"Arial,Navadno"&amp;9Junij 2012
&amp;P/13</oddFooter>
  </headerFooter>
  <rowBreaks count="12" manualBreakCount="12">
    <brk id="28" max="16383" man="1"/>
    <brk id="59" max="16383" man="1"/>
    <brk id="97" max="16383" man="1"/>
    <brk id="109" max="16383" man="1"/>
    <brk id="138" max="16383" man="1"/>
    <brk id="156" max="16383" man="1"/>
    <brk id="185" max="16383" man="1"/>
    <brk id="214" max="16383" man="1"/>
    <brk id="230" max="16383" man="1"/>
    <brk id="256" max="16383" man="1"/>
    <brk id="292" max="16383" man="1"/>
    <brk id="31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710"/>
  <sheetViews>
    <sheetView zoomScale="80" zoomScaleNormal="80" zoomScalePageLayoutView="70" workbookViewId="0">
      <selection activeCell="B6" sqref="B6:G6"/>
    </sheetView>
  </sheetViews>
  <sheetFormatPr defaultColWidth="9.69921875" defaultRowHeight="15.75" x14ac:dyDescent="0.25"/>
  <cols>
    <col min="1" max="1" width="2.796875" style="19" customWidth="1"/>
    <col min="2" max="2" width="5.19921875" style="19" customWidth="1"/>
    <col min="3" max="3" width="40.796875" style="20" customWidth="1"/>
    <col min="4" max="5" width="8.69921875" style="207" customWidth="1"/>
    <col min="6" max="6" width="8.69921875" style="19" customWidth="1"/>
    <col min="7" max="7" width="12.796875" style="21" customWidth="1"/>
    <col min="8" max="8" width="2.796875" style="19" customWidth="1"/>
    <col min="9" max="257" width="9.69921875" style="19"/>
    <col min="258" max="258" width="5.19921875" style="19" customWidth="1"/>
    <col min="259" max="259" width="40.796875" style="19" customWidth="1"/>
    <col min="260" max="262" width="8.69921875" style="19" customWidth="1"/>
    <col min="263" max="263" width="12.796875" style="19" customWidth="1"/>
    <col min="264" max="513" width="9.69921875" style="19"/>
    <col min="514" max="514" width="5.19921875" style="19" customWidth="1"/>
    <col min="515" max="515" width="40.796875" style="19" customWidth="1"/>
    <col min="516" max="518" width="8.69921875" style="19" customWidth="1"/>
    <col min="519" max="519" width="12.796875" style="19" customWidth="1"/>
    <col min="520" max="769" width="9.69921875" style="19"/>
    <col min="770" max="770" width="5.19921875" style="19" customWidth="1"/>
    <col min="771" max="771" width="40.796875" style="19" customWidth="1"/>
    <col min="772" max="774" width="8.69921875" style="19" customWidth="1"/>
    <col min="775" max="775" width="12.796875" style="19" customWidth="1"/>
    <col min="776" max="1024" width="9.69921875" style="19"/>
  </cols>
  <sheetData>
    <row r="1" spans="2:7" ht="18" customHeight="1" x14ac:dyDescent="0.25"/>
    <row r="2" spans="2:7" ht="20.100000000000001" customHeight="1" x14ac:dyDescent="0.25">
      <c r="C2" s="22"/>
      <c r="F2" s="23"/>
      <c r="G2" s="24"/>
    </row>
    <row r="3" spans="2:7" ht="18" customHeight="1" x14ac:dyDescent="0.25"/>
    <row r="4" spans="2:7" ht="18" customHeight="1" x14ac:dyDescent="0.25"/>
    <row r="5" spans="2:7" ht="18" customHeight="1" x14ac:dyDescent="0.25">
      <c r="B5" s="483" t="s">
        <v>27</v>
      </c>
      <c r="C5" s="483"/>
      <c r="D5" s="483"/>
      <c r="E5" s="483"/>
      <c r="F5" s="483"/>
      <c r="G5" s="483"/>
    </row>
    <row r="6" spans="2:7" ht="18" customHeight="1" x14ac:dyDescent="0.3">
      <c r="B6" s="484" t="s">
        <v>363</v>
      </c>
      <c r="C6" s="484"/>
      <c r="D6" s="484"/>
      <c r="E6" s="484"/>
      <c r="F6" s="484"/>
      <c r="G6" s="484"/>
    </row>
    <row r="7" spans="2:7" ht="18" customHeight="1" x14ac:dyDescent="0.25">
      <c r="B7" s="469"/>
      <c r="C7" s="469"/>
      <c r="D7" s="469"/>
      <c r="E7" s="469"/>
      <c r="F7" s="469"/>
      <c r="G7" s="469"/>
    </row>
    <row r="8" spans="2:7" ht="18" customHeight="1" x14ac:dyDescent="0.3">
      <c r="B8" s="485"/>
      <c r="C8" s="485"/>
      <c r="D8" s="485"/>
      <c r="E8" s="485"/>
      <c r="F8" s="485"/>
      <c r="G8" s="485"/>
    </row>
    <row r="9" spans="2:7" ht="18" customHeight="1" x14ac:dyDescent="0.25">
      <c r="B9" s="483" t="s">
        <v>364</v>
      </c>
      <c r="C9" s="483"/>
      <c r="D9" s="483"/>
      <c r="E9" s="483"/>
      <c r="F9" s="483"/>
      <c r="G9" s="483"/>
    </row>
    <row r="10" spans="2:7" ht="18" customHeight="1" x14ac:dyDescent="0.3">
      <c r="B10" s="485"/>
      <c r="C10" s="485"/>
      <c r="D10" s="485"/>
      <c r="E10" s="485"/>
      <c r="F10" s="485"/>
      <c r="G10" s="485"/>
    </row>
    <row r="11" spans="2:7" x14ac:dyDescent="0.25">
      <c r="B11" s="347" t="s">
        <v>30</v>
      </c>
      <c r="C11" s="468" t="s">
        <v>31</v>
      </c>
      <c r="D11" s="468"/>
      <c r="E11" s="468"/>
      <c r="F11" s="468"/>
      <c r="G11" s="468"/>
    </row>
    <row r="12" spans="2:7" ht="18" customHeight="1" x14ac:dyDescent="0.25">
      <c r="B12" s="486"/>
      <c r="C12" s="486"/>
      <c r="D12" s="486"/>
      <c r="E12" s="486"/>
      <c r="F12" s="486"/>
      <c r="G12" s="486"/>
    </row>
    <row r="13" spans="2:7" ht="18" customHeight="1" x14ac:dyDescent="0.25">
      <c r="B13" s="348"/>
      <c r="C13" s="349" t="s">
        <v>32</v>
      </c>
      <c r="D13" s="350"/>
      <c r="E13" s="350"/>
      <c r="F13" s="54"/>
      <c r="G13" s="53">
        <f>G114</f>
        <v>0</v>
      </c>
    </row>
    <row r="14" spans="2:7" ht="18" customHeight="1" x14ac:dyDescent="0.25">
      <c r="B14" s="348"/>
      <c r="C14" s="349" t="s">
        <v>33</v>
      </c>
      <c r="D14" s="350"/>
      <c r="E14" s="350"/>
      <c r="F14" s="54"/>
      <c r="G14" s="53">
        <f>G174</f>
        <v>0</v>
      </c>
    </row>
    <row r="15" spans="2:7" ht="18" customHeight="1" x14ac:dyDescent="0.25">
      <c r="B15" s="348"/>
      <c r="C15" s="349" t="s">
        <v>34</v>
      </c>
      <c r="D15" s="350"/>
      <c r="E15" s="350"/>
      <c r="F15" s="54"/>
      <c r="G15" s="53">
        <f>G211</f>
        <v>0</v>
      </c>
    </row>
    <row r="16" spans="2:7" ht="31.5" x14ac:dyDescent="0.25">
      <c r="B16" s="348"/>
      <c r="C16" s="509" t="s">
        <v>35</v>
      </c>
      <c r="D16" s="350"/>
      <c r="E16" s="350"/>
      <c r="F16" s="54"/>
      <c r="G16" s="53">
        <f>ROUND((G13+G14+G15)*0.1,2)</f>
        <v>0</v>
      </c>
    </row>
    <row r="17" spans="2:7" ht="18" customHeight="1" x14ac:dyDescent="0.25">
      <c r="B17" s="348"/>
      <c r="C17" s="349" t="s">
        <v>36</v>
      </c>
      <c r="D17" s="350"/>
      <c r="E17" s="350"/>
      <c r="F17" s="54"/>
      <c r="G17" s="53">
        <f>ROUND(G13+G14+G15+G16,2)</f>
        <v>0</v>
      </c>
    </row>
    <row r="18" spans="2:7" x14ac:dyDescent="0.25">
      <c r="B18" s="348"/>
      <c r="C18" s="349"/>
      <c r="D18" s="350"/>
      <c r="E18" s="350"/>
      <c r="F18" s="54"/>
      <c r="G18" s="53"/>
    </row>
    <row r="19" spans="2:7" x14ac:dyDescent="0.25">
      <c r="B19" s="348"/>
      <c r="C19" s="351" t="s">
        <v>37</v>
      </c>
      <c r="D19" s="350"/>
      <c r="E19" s="350"/>
      <c r="F19" s="54"/>
      <c r="G19" s="352">
        <f>G249</f>
        <v>0</v>
      </c>
    </row>
    <row r="20" spans="2:7" x14ac:dyDescent="0.25">
      <c r="B20" s="348"/>
      <c r="C20" s="351"/>
      <c r="D20" s="350"/>
      <c r="E20" s="350"/>
      <c r="F20" s="54"/>
      <c r="G20" s="352"/>
    </row>
    <row r="21" spans="2:7" x14ac:dyDescent="0.25">
      <c r="B21" s="348"/>
      <c r="C21" s="349" t="s">
        <v>365</v>
      </c>
      <c r="D21" s="350"/>
      <c r="E21" s="350"/>
      <c r="F21" s="54"/>
      <c r="G21" s="354"/>
    </row>
    <row r="22" spans="2:7" x14ac:dyDescent="0.25">
      <c r="B22" s="348"/>
      <c r="C22" s="401" t="s">
        <v>39</v>
      </c>
      <c r="D22" s="350"/>
      <c r="E22" s="350"/>
      <c r="F22" s="54"/>
      <c r="G22" s="53">
        <f>G273</f>
        <v>0</v>
      </c>
    </row>
    <row r="23" spans="2:7" x14ac:dyDescent="0.25">
      <c r="B23" s="348"/>
      <c r="C23" s="400" t="s">
        <v>40</v>
      </c>
      <c r="D23" s="350"/>
      <c r="E23" s="350"/>
      <c r="F23" s="54"/>
      <c r="G23" s="53">
        <f>G297</f>
        <v>0</v>
      </c>
    </row>
    <row r="24" spans="2:7" x14ac:dyDescent="0.25">
      <c r="B24" s="348"/>
      <c r="C24" s="401" t="s">
        <v>41</v>
      </c>
      <c r="D24" s="350"/>
      <c r="E24" s="350"/>
      <c r="F24" s="54"/>
      <c r="G24" s="53">
        <f>G315</f>
        <v>0</v>
      </c>
    </row>
    <row r="25" spans="2:7" x14ac:dyDescent="0.25">
      <c r="B25" s="348"/>
      <c r="C25" s="401" t="s">
        <v>42</v>
      </c>
      <c r="D25" s="350"/>
      <c r="E25" s="350"/>
      <c r="F25" s="54"/>
      <c r="G25" s="53">
        <f>G335</f>
        <v>0</v>
      </c>
    </row>
    <row r="26" spans="2:7" x14ac:dyDescent="0.25">
      <c r="B26" s="348"/>
      <c r="C26" s="402" t="s">
        <v>43</v>
      </c>
      <c r="D26" s="350"/>
      <c r="E26" s="350"/>
      <c r="F26" s="54"/>
      <c r="G26" s="53">
        <f>ROUND(G22+G23+G24+G25,2)</f>
        <v>0</v>
      </c>
    </row>
    <row r="27" spans="2:7" x14ac:dyDescent="0.25">
      <c r="B27" s="348"/>
      <c r="C27" s="402" t="s">
        <v>43</v>
      </c>
      <c r="D27" s="350"/>
      <c r="E27" s="350"/>
      <c r="F27" s="54"/>
      <c r="G27" s="53">
        <f>ROUND(G26*1,2)</f>
        <v>0</v>
      </c>
    </row>
    <row r="28" spans="2:7" x14ac:dyDescent="0.25">
      <c r="B28" s="487"/>
      <c r="C28" s="487"/>
      <c r="D28" s="487"/>
      <c r="E28" s="487"/>
      <c r="F28" s="487"/>
      <c r="G28" s="487"/>
    </row>
    <row r="29" spans="2:7" ht="18" customHeight="1" x14ac:dyDescent="0.25">
      <c r="B29" s="348"/>
      <c r="C29" s="353" t="s">
        <v>45</v>
      </c>
      <c r="D29" s="350"/>
      <c r="E29" s="350"/>
      <c r="F29" s="54"/>
      <c r="G29" s="354">
        <f>ROUND(G17+G19+G27,2)</f>
        <v>0</v>
      </c>
    </row>
    <row r="30" spans="2:7" ht="18" customHeight="1" x14ac:dyDescent="0.25">
      <c r="B30" s="487"/>
      <c r="C30" s="487"/>
      <c r="D30" s="487"/>
      <c r="E30" s="487"/>
      <c r="F30" s="487"/>
      <c r="G30" s="487"/>
    </row>
    <row r="31" spans="2:7" ht="18" customHeight="1" x14ac:dyDescent="0.25">
      <c r="B31" s="347" t="s">
        <v>46</v>
      </c>
      <c r="C31" s="353" t="s">
        <v>47</v>
      </c>
      <c r="D31" s="350"/>
      <c r="E31" s="350"/>
      <c r="F31" s="54"/>
      <c r="G31" s="354">
        <f>G442</f>
        <v>0</v>
      </c>
    </row>
    <row r="32" spans="2:7" ht="18" customHeight="1" x14ac:dyDescent="0.25">
      <c r="B32" s="487"/>
      <c r="C32" s="487"/>
      <c r="D32" s="487"/>
      <c r="E32" s="487"/>
      <c r="F32" s="487"/>
      <c r="G32" s="487"/>
    </row>
    <row r="33" spans="2:7" ht="18" customHeight="1" x14ac:dyDescent="0.25">
      <c r="B33" s="355" t="s">
        <v>48</v>
      </c>
      <c r="C33" s="356" t="s">
        <v>49</v>
      </c>
      <c r="D33" s="358"/>
      <c r="E33" s="358"/>
      <c r="F33" s="357"/>
      <c r="G33" s="359">
        <f>G469</f>
        <v>0</v>
      </c>
    </row>
    <row r="34" spans="2:7" ht="18" customHeight="1" x14ac:dyDescent="0.25">
      <c r="B34" s="486"/>
      <c r="C34" s="486"/>
      <c r="D34" s="486"/>
      <c r="E34" s="486"/>
      <c r="F34" s="486"/>
      <c r="G34" s="486"/>
    </row>
    <row r="35" spans="2:7" ht="18" customHeight="1" x14ac:dyDescent="0.25">
      <c r="B35" s="347"/>
      <c r="C35" s="360" t="s">
        <v>399</v>
      </c>
      <c r="D35" s="350"/>
      <c r="E35" s="350"/>
      <c r="F35" s="54"/>
      <c r="G35" s="354">
        <f>ROUND(G29+G31+G33,2)</f>
        <v>0</v>
      </c>
    </row>
    <row r="36" spans="2:7" ht="18" customHeight="1" x14ac:dyDescent="0.25">
      <c r="B36" s="469"/>
      <c r="C36" s="469"/>
      <c r="D36" s="469"/>
      <c r="E36" s="469"/>
      <c r="F36" s="469"/>
      <c r="G36" s="469"/>
    </row>
    <row r="37" spans="2:7" ht="18" customHeight="1" x14ac:dyDescent="0.25">
      <c r="B37" s="56"/>
      <c r="C37" s="275"/>
      <c r="F37" s="56"/>
      <c r="G37" s="207"/>
    </row>
    <row r="38" spans="2:7" ht="18" customHeight="1" x14ac:dyDescent="0.25">
      <c r="B38" s="56"/>
      <c r="C38" s="275"/>
      <c r="F38" s="56"/>
      <c r="G38" s="207"/>
    </row>
    <row r="39" spans="2:7" ht="18" customHeight="1" x14ac:dyDescent="0.25">
      <c r="B39" s="56"/>
      <c r="C39" s="275"/>
      <c r="F39" s="56"/>
      <c r="G39" s="207"/>
    </row>
    <row r="40" spans="2:7" ht="18" customHeight="1" x14ac:dyDescent="0.25">
      <c r="B40" s="56"/>
      <c r="C40" s="468" t="s">
        <v>51</v>
      </c>
      <c r="D40" s="468"/>
      <c r="E40" s="468"/>
      <c r="F40" s="468"/>
      <c r="G40" s="468"/>
    </row>
    <row r="41" spans="2:7" ht="18" customHeight="1" x14ac:dyDescent="0.25">
      <c r="B41" s="56"/>
      <c r="C41" s="469"/>
      <c r="D41" s="469"/>
      <c r="E41" s="469"/>
      <c r="F41" s="469"/>
      <c r="G41" s="469"/>
    </row>
    <row r="42" spans="2:7" ht="18" customHeight="1" x14ac:dyDescent="0.25">
      <c r="B42" s="56"/>
      <c r="C42" s="469" t="s">
        <v>52</v>
      </c>
      <c r="D42" s="469"/>
      <c r="E42" s="469"/>
      <c r="F42" s="469"/>
      <c r="G42" s="469"/>
    </row>
    <row r="43" spans="2:7" ht="18" customHeight="1" x14ac:dyDescent="0.25">
      <c r="B43" s="56"/>
      <c r="C43" s="469" t="s">
        <v>53</v>
      </c>
      <c r="D43" s="469"/>
      <c r="E43" s="469"/>
      <c r="F43" s="469"/>
      <c r="G43" s="469"/>
    </row>
    <row r="44" spans="2:7" ht="18" customHeight="1" x14ac:dyDescent="0.25">
      <c r="B44" s="56"/>
      <c r="C44" s="469" t="s">
        <v>54</v>
      </c>
      <c r="D44" s="469"/>
      <c r="E44" s="469"/>
      <c r="F44" s="469"/>
      <c r="G44" s="469"/>
    </row>
    <row r="45" spans="2:7" ht="18" customHeight="1" x14ac:dyDescent="0.25">
      <c r="B45" s="56"/>
      <c r="C45" s="349" t="s">
        <v>55</v>
      </c>
      <c r="D45" s="350"/>
      <c r="E45" s="350"/>
      <c r="F45" s="54"/>
      <c r="G45" s="350"/>
    </row>
    <row r="46" spans="2:7" ht="18" customHeight="1" x14ac:dyDescent="0.25">
      <c r="B46" s="56"/>
      <c r="C46" s="469" t="s">
        <v>56</v>
      </c>
      <c r="D46" s="469"/>
      <c r="E46" s="469"/>
      <c r="F46" s="469"/>
      <c r="G46" s="469"/>
    </row>
    <row r="47" spans="2:7" ht="18" customHeight="1" x14ac:dyDescent="0.25">
      <c r="B47" s="56"/>
      <c r="C47" s="469" t="s">
        <v>57</v>
      </c>
      <c r="D47" s="469"/>
      <c r="E47" s="469"/>
      <c r="F47" s="469"/>
      <c r="G47" s="469"/>
    </row>
    <row r="48" spans="2:7" ht="18" customHeight="1" x14ac:dyDescent="0.25">
      <c r="B48" s="56"/>
      <c r="C48" s="469" t="s">
        <v>58</v>
      </c>
      <c r="D48" s="469"/>
      <c r="E48" s="469"/>
      <c r="F48" s="469"/>
      <c r="G48" s="469"/>
    </row>
    <row r="49" spans="1:7" ht="18" customHeight="1" x14ac:dyDescent="0.25">
      <c r="B49" s="56"/>
      <c r="C49" s="469" t="s">
        <v>59</v>
      </c>
      <c r="D49" s="469"/>
      <c r="E49" s="469"/>
      <c r="F49" s="469"/>
      <c r="G49" s="469"/>
    </row>
    <row r="50" spans="1:7" ht="18" customHeight="1" x14ac:dyDescent="0.25">
      <c r="B50" s="56"/>
      <c r="C50" s="469" t="s">
        <v>60</v>
      </c>
      <c r="D50" s="469"/>
      <c r="E50" s="469"/>
      <c r="F50" s="469"/>
      <c r="G50" s="469"/>
    </row>
    <row r="51" spans="1:7" ht="18" customHeight="1" x14ac:dyDescent="0.25">
      <c r="B51" s="56"/>
      <c r="C51" s="469" t="s">
        <v>61</v>
      </c>
      <c r="D51" s="469"/>
      <c r="E51" s="469"/>
      <c r="F51" s="469"/>
      <c r="G51" s="469"/>
    </row>
    <row r="52" spans="1:7" ht="18" customHeight="1" x14ac:dyDescent="0.25">
      <c r="B52" s="56"/>
      <c r="C52" s="469" t="s">
        <v>62</v>
      </c>
      <c r="D52" s="469"/>
      <c r="E52" s="469"/>
      <c r="F52" s="469"/>
      <c r="G52" s="469"/>
    </row>
    <row r="53" spans="1:7" ht="18" customHeight="1" x14ac:dyDescent="0.25">
      <c r="B53" s="56"/>
      <c r="C53" s="469" t="s">
        <v>63</v>
      </c>
      <c r="D53" s="469"/>
      <c r="E53" s="469"/>
      <c r="F53" s="469"/>
      <c r="G53" s="469"/>
    </row>
    <row r="54" spans="1:7" ht="18" customHeight="1" x14ac:dyDescent="0.25">
      <c r="B54" s="56"/>
      <c r="C54" s="469" t="s">
        <v>64</v>
      </c>
      <c r="D54" s="469"/>
      <c r="E54" s="469"/>
      <c r="F54" s="469"/>
      <c r="G54" s="469"/>
    </row>
    <row r="55" spans="1:7" ht="18" customHeight="1" x14ac:dyDescent="0.25">
      <c r="B55" s="56"/>
      <c r="C55" s="469" t="s">
        <v>65</v>
      </c>
      <c r="D55" s="469"/>
      <c r="E55" s="469"/>
      <c r="F55" s="469"/>
      <c r="G55" s="469"/>
    </row>
    <row r="56" spans="1:7" ht="18" customHeight="1" x14ac:dyDescent="0.25">
      <c r="B56" s="56"/>
      <c r="C56" s="469" t="s">
        <v>66</v>
      </c>
      <c r="D56" s="469"/>
      <c r="E56" s="469"/>
      <c r="F56" s="469"/>
      <c r="G56" s="469"/>
    </row>
    <row r="57" spans="1:7" ht="18" customHeight="1" x14ac:dyDescent="0.25">
      <c r="B57" s="56"/>
      <c r="C57" s="349"/>
      <c r="D57" s="350"/>
      <c r="E57" s="350"/>
      <c r="F57" s="54"/>
      <c r="G57" s="350"/>
    </row>
    <row r="58" spans="1:7" ht="110.25" customHeight="1" x14ac:dyDescent="0.25">
      <c r="A58" s="3"/>
      <c r="B58" s="3"/>
      <c r="C58" s="489" t="s">
        <v>67</v>
      </c>
      <c r="D58" s="489"/>
      <c r="E58" s="489"/>
      <c r="F58" s="489"/>
      <c r="G58" s="489"/>
    </row>
    <row r="59" spans="1:7" x14ac:dyDescent="0.25">
      <c r="A59" s="3"/>
      <c r="B59" s="3"/>
      <c r="C59" s="280"/>
      <c r="D59" s="501"/>
      <c r="E59" s="501"/>
      <c r="F59" s="280"/>
      <c r="G59" s="280"/>
    </row>
    <row r="60" spans="1:7" ht="18" customHeight="1" x14ac:dyDescent="0.25">
      <c r="B60" s="56"/>
      <c r="C60" s="471" t="s">
        <v>68</v>
      </c>
      <c r="D60" s="471"/>
      <c r="E60" s="471"/>
      <c r="F60" s="471"/>
      <c r="G60" s="471"/>
    </row>
    <row r="61" spans="1:7" ht="18" customHeight="1" x14ac:dyDescent="0.25">
      <c r="B61" s="56"/>
      <c r="C61" s="471" t="s">
        <v>69</v>
      </c>
      <c r="D61" s="471"/>
      <c r="E61" s="471"/>
      <c r="F61" s="471"/>
      <c r="G61" s="471"/>
    </row>
    <row r="62" spans="1:7" ht="18" customHeight="1" x14ac:dyDescent="0.25">
      <c r="B62" s="56"/>
      <c r="C62" s="275"/>
      <c r="F62" s="56"/>
      <c r="G62" s="207"/>
    </row>
    <row r="63" spans="1:7" ht="18" customHeight="1" x14ac:dyDescent="0.25">
      <c r="B63" s="56"/>
      <c r="C63" s="209"/>
      <c r="F63" s="56"/>
      <c r="G63" s="207"/>
    </row>
    <row r="64" spans="1:7" ht="18" customHeight="1" x14ac:dyDescent="0.25">
      <c r="B64" s="56"/>
      <c r="C64" s="275"/>
      <c r="F64" s="56"/>
      <c r="G64" s="207"/>
    </row>
    <row r="65" spans="2:7" ht="18" customHeight="1" x14ac:dyDescent="0.25">
      <c r="B65" s="56"/>
      <c r="C65" s="275"/>
      <c r="F65" s="56"/>
      <c r="G65" s="207"/>
    </row>
    <row r="66" spans="2:7" ht="18" customHeight="1" x14ac:dyDescent="0.25">
      <c r="B66" s="56"/>
      <c r="C66" s="174"/>
      <c r="F66" s="23"/>
      <c r="G66" s="206"/>
    </row>
    <row r="67" spans="2:7" ht="23.25" customHeight="1" x14ac:dyDescent="0.3">
      <c r="B67" s="217"/>
      <c r="C67" s="362" t="s">
        <v>311</v>
      </c>
      <c r="D67" s="363"/>
      <c r="E67" s="363"/>
      <c r="F67" s="364"/>
      <c r="G67" s="403"/>
    </row>
    <row r="68" spans="2:7" ht="22.5" customHeight="1" x14ac:dyDescent="0.3">
      <c r="B68" s="217"/>
      <c r="C68" s="488"/>
      <c r="D68" s="488"/>
      <c r="E68" s="488"/>
      <c r="F68" s="488"/>
      <c r="G68" s="403"/>
    </row>
    <row r="69" spans="2:7" ht="22.5" customHeight="1" x14ac:dyDescent="0.25">
      <c r="B69" s="217"/>
      <c r="C69" s="366"/>
      <c r="D69" s="363"/>
      <c r="E69" s="363"/>
      <c r="F69" s="364"/>
      <c r="G69" s="403"/>
    </row>
    <row r="70" spans="2:7" ht="18" customHeight="1" x14ac:dyDescent="0.25">
      <c r="B70" s="215" t="s">
        <v>70</v>
      </c>
      <c r="C70" s="243" t="s">
        <v>71</v>
      </c>
      <c r="D70" s="270"/>
      <c r="F70" s="171"/>
      <c r="G70" s="206"/>
    </row>
    <row r="71" spans="2:7" ht="18" customHeight="1" x14ac:dyDescent="0.25">
      <c r="B71" s="56"/>
      <c r="C71" s="174"/>
      <c r="F71" s="171"/>
      <c r="G71" s="206"/>
    </row>
    <row r="72" spans="2:7" ht="18" customHeight="1" x14ac:dyDescent="0.25">
      <c r="B72" s="57" t="s">
        <v>4</v>
      </c>
      <c r="C72" s="58" t="s">
        <v>72</v>
      </c>
      <c r="D72" s="60" t="s">
        <v>73</v>
      </c>
      <c r="E72" s="59" t="s">
        <v>74</v>
      </c>
      <c r="F72" s="57"/>
      <c r="G72" s="60" t="s">
        <v>75</v>
      </c>
    </row>
    <row r="73" spans="2:7" ht="18" customHeight="1" x14ac:dyDescent="0.25">
      <c r="B73" s="173"/>
      <c r="C73" s="174"/>
      <c r="F73" s="171"/>
      <c r="G73" s="206"/>
    </row>
    <row r="74" spans="2:7" ht="33" customHeight="1" x14ac:dyDescent="0.25">
      <c r="B74" s="289">
        <v>1</v>
      </c>
      <c r="C74" s="290" t="s">
        <v>76</v>
      </c>
      <c r="F74" s="171"/>
      <c r="G74" s="206"/>
    </row>
    <row r="75" spans="2:7" ht="18" customHeight="1" x14ac:dyDescent="0.25">
      <c r="B75" s="173"/>
      <c r="C75" s="174" t="s">
        <v>77</v>
      </c>
      <c r="D75" s="207">
        <v>1</v>
      </c>
      <c r="E75" s="86"/>
      <c r="F75" s="171"/>
      <c r="G75" s="206">
        <f>E75*D75</f>
        <v>0</v>
      </c>
    </row>
    <row r="76" spans="2:7" ht="18" customHeight="1" x14ac:dyDescent="0.25">
      <c r="B76" s="173"/>
      <c r="C76" s="209"/>
      <c r="F76" s="56"/>
      <c r="G76" s="207"/>
    </row>
    <row r="77" spans="2:7" ht="34.5" customHeight="1" x14ac:dyDescent="0.25">
      <c r="B77" s="289">
        <v>2</v>
      </c>
      <c r="C77" s="290" t="s">
        <v>78</v>
      </c>
      <c r="F77" s="171"/>
      <c r="G77" s="206"/>
    </row>
    <row r="78" spans="2:7" ht="18" customHeight="1" x14ac:dyDescent="0.25">
      <c r="B78" s="173"/>
      <c r="C78" s="174" t="s">
        <v>77</v>
      </c>
      <c r="D78" s="207">
        <v>1</v>
      </c>
      <c r="F78" s="171"/>
      <c r="G78" s="206">
        <f>E78*D78</f>
        <v>0</v>
      </c>
    </row>
    <row r="79" spans="2:7" ht="18" customHeight="1" x14ac:dyDescent="0.25">
      <c r="B79" s="173"/>
      <c r="C79" s="209"/>
      <c r="F79" s="56"/>
      <c r="G79" s="207"/>
    </row>
    <row r="80" spans="2:7" ht="37.5" customHeight="1" x14ac:dyDescent="0.25">
      <c r="B80" s="289">
        <v>3</v>
      </c>
      <c r="C80" s="290" t="s">
        <v>312</v>
      </c>
      <c r="F80" s="171"/>
      <c r="G80" s="206"/>
    </row>
    <row r="81" spans="2:7" ht="18" customHeight="1" x14ac:dyDescent="0.25">
      <c r="B81" s="173"/>
      <c r="C81" s="174" t="s">
        <v>77</v>
      </c>
      <c r="D81" s="207">
        <v>2</v>
      </c>
      <c r="F81" s="171"/>
      <c r="G81" s="206">
        <f>E81*D81</f>
        <v>0</v>
      </c>
    </row>
    <row r="82" spans="2:7" ht="18" customHeight="1" x14ac:dyDescent="0.25">
      <c r="B82" s="173"/>
      <c r="C82" s="209"/>
      <c r="F82" s="56"/>
      <c r="G82" s="207"/>
    </row>
    <row r="83" spans="2:7" ht="39" customHeight="1" x14ac:dyDescent="0.25">
      <c r="B83" s="289">
        <v>4</v>
      </c>
      <c r="C83" s="290" t="s">
        <v>80</v>
      </c>
      <c r="F83" s="171"/>
      <c r="G83" s="206"/>
    </row>
    <row r="84" spans="2:7" ht="18" customHeight="1" x14ac:dyDescent="0.25">
      <c r="B84" s="173"/>
      <c r="C84" s="174" t="s">
        <v>77</v>
      </c>
      <c r="D84" s="207">
        <v>24</v>
      </c>
      <c r="F84" s="171"/>
      <c r="G84" s="206">
        <f>E84*D84</f>
        <v>0</v>
      </c>
    </row>
    <row r="85" spans="2:7" ht="18" customHeight="1" x14ac:dyDescent="0.25">
      <c r="B85" s="173"/>
      <c r="C85" s="209"/>
      <c r="F85" s="56"/>
      <c r="G85" s="207"/>
    </row>
    <row r="86" spans="2:7" ht="36.75" customHeight="1" x14ac:dyDescent="0.25">
      <c r="B86" s="289">
        <v>5</v>
      </c>
      <c r="C86" s="290" t="s">
        <v>81</v>
      </c>
      <c r="F86" s="171"/>
      <c r="G86" s="206"/>
    </row>
    <row r="87" spans="2:7" ht="18" customHeight="1" x14ac:dyDescent="0.25">
      <c r="B87" s="173"/>
      <c r="C87" s="174" t="s">
        <v>82</v>
      </c>
      <c r="D87" s="207">
        <v>1168</v>
      </c>
      <c r="F87" s="171"/>
      <c r="G87" s="206">
        <f>E87*D87</f>
        <v>0</v>
      </c>
    </row>
    <row r="88" spans="2:7" ht="18" customHeight="1" x14ac:dyDescent="0.25">
      <c r="B88" s="173"/>
      <c r="C88" s="246"/>
      <c r="F88" s="56"/>
      <c r="G88" s="207"/>
    </row>
    <row r="89" spans="2:7" ht="36" customHeight="1" x14ac:dyDescent="0.25">
      <c r="B89" s="289">
        <v>6</v>
      </c>
      <c r="C89" s="290" t="s">
        <v>83</v>
      </c>
      <c r="F89" s="171"/>
      <c r="G89" s="206"/>
    </row>
    <row r="90" spans="2:7" ht="22.5" customHeight="1" x14ac:dyDescent="0.25">
      <c r="B90" s="173"/>
      <c r="C90" s="230" t="s">
        <v>84</v>
      </c>
      <c r="F90" s="171"/>
      <c r="G90" s="206"/>
    </row>
    <row r="91" spans="2:7" ht="18" customHeight="1" x14ac:dyDescent="0.25">
      <c r="B91" s="173"/>
      <c r="C91" s="174" t="s">
        <v>77</v>
      </c>
      <c r="D91" s="207">
        <v>5</v>
      </c>
      <c r="F91" s="171"/>
      <c r="G91" s="206">
        <f>E91*D91</f>
        <v>0</v>
      </c>
    </row>
    <row r="92" spans="2:7" ht="18" customHeight="1" x14ac:dyDescent="0.25">
      <c r="B92" s="173"/>
      <c r="C92" s="246"/>
      <c r="F92" s="56"/>
      <c r="G92" s="207"/>
    </row>
    <row r="93" spans="2:7" ht="112.5" customHeight="1" x14ac:dyDescent="0.25">
      <c r="B93" s="289">
        <v>7</v>
      </c>
      <c r="C93" s="290" t="s">
        <v>278</v>
      </c>
      <c r="F93" s="207"/>
      <c r="G93" s="175"/>
    </row>
    <row r="94" spans="2:7" ht="18" customHeight="1" x14ac:dyDescent="0.25">
      <c r="B94" s="173"/>
      <c r="C94" s="174" t="s">
        <v>77</v>
      </c>
      <c r="D94" s="207">
        <v>4</v>
      </c>
      <c r="F94" s="207"/>
      <c r="G94" s="175">
        <f>E94*D94</f>
        <v>0</v>
      </c>
    </row>
    <row r="95" spans="2:7" ht="18" customHeight="1" x14ac:dyDescent="0.25">
      <c r="B95" s="173"/>
      <c r="C95" s="209"/>
      <c r="F95" s="56"/>
      <c r="G95" s="207"/>
    </row>
    <row r="96" spans="2:7" ht="36" customHeight="1" x14ac:dyDescent="0.25">
      <c r="B96" s="289">
        <v>8</v>
      </c>
      <c r="C96" s="290" t="s">
        <v>86</v>
      </c>
      <c r="F96" s="171"/>
      <c r="G96" s="206"/>
    </row>
    <row r="97" spans="2:7" ht="18" customHeight="1" x14ac:dyDescent="0.25">
      <c r="B97" s="173"/>
      <c r="C97" s="174" t="s">
        <v>82</v>
      </c>
      <c r="D97" s="207">
        <v>20</v>
      </c>
      <c r="F97" s="171"/>
      <c r="G97" s="206">
        <f>E97*D97</f>
        <v>0</v>
      </c>
    </row>
    <row r="98" spans="2:7" ht="18" customHeight="1" x14ac:dyDescent="0.25">
      <c r="B98" s="173"/>
      <c r="C98" s="246"/>
      <c r="F98" s="56"/>
      <c r="G98" s="207"/>
    </row>
    <row r="99" spans="2:7" s="56" customFormat="1" ht="54" customHeight="1" x14ac:dyDescent="0.2">
      <c r="B99" s="289">
        <v>9</v>
      </c>
      <c r="C99" s="290" t="s">
        <v>280</v>
      </c>
      <c r="D99" s="207"/>
      <c r="E99" s="207"/>
      <c r="F99" s="171"/>
      <c r="G99" s="206"/>
    </row>
    <row r="100" spans="2:7" ht="18" customHeight="1" x14ac:dyDescent="0.25">
      <c r="B100" s="173"/>
      <c r="C100" s="174" t="s">
        <v>88</v>
      </c>
      <c r="D100" s="207">
        <v>30</v>
      </c>
      <c r="F100" s="171"/>
      <c r="G100" s="206">
        <f>E100*D100</f>
        <v>0</v>
      </c>
    </row>
    <row r="101" spans="2:7" ht="18" customHeight="1" x14ac:dyDescent="0.25">
      <c r="B101" s="173"/>
      <c r="C101" s="283"/>
      <c r="D101" s="284"/>
      <c r="E101" s="284"/>
      <c r="F101" s="75"/>
      <c r="G101" s="284"/>
    </row>
    <row r="102" spans="2:7" ht="66.75" customHeight="1" x14ac:dyDescent="0.25">
      <c r="B102" s="289">
        <v>10</v>
      </c>
      <c r="C102" s="290" t="s">
        <v>89</v>
      </c>
      <c r="F102" s="171"/>
      <c r="G102" s="206"/>
    </row>
    <row r="103" spans="2:7" ht="18" customHeight="1" x14ac:dyDescent="0.25">
      <c r="B103" s="173"/>
      <c r="C103" s="174" t="s">
        <v>90</v>
      </c>
      <c r="D103" s="207">
        <v>45</v>
      </c>
      <c r="F103" s="171"/>
      <c r="G103" s="206">
        <f>E103*D103</f>
        <v>0</v>
      </c>
    </row>
    <row r="104" spans="2:7" ht="18" customHeight="1" x14ac:dyDescent="0.25">
      <c r="B104" s="173"/>
      <c r="C104" s="275"/>
      <c r="F104" s="56"/>
      <c r="G104" s="207"/>
    </row>
    <row r="105" spans="2:7" ht="52.5" customHeight="1" x14ac:dyDescent="0.25">
      <c r="B105" s="289">
        <v>11</v>
      </c>
      <c r="C105" s="290" t="s">
        <v>91</v>
      </c>
      <c r="F105" s="171"/>
      <c r="G105" s="206"/>
    </row>
    <row r="106" spans="2:7" ht="18" customHeight="1" x14ac:dyDescent="0.25">
      <c r="B106" s="56"/>
      <c r="C106" s="174" t="s">
        <v>77</v>
      </c>
      <c r="D106" s="207">
        <v>4</v>
      </c>
      <c r="E106" s="86"/>
      <c r="F106" s="171"/>
      <c r="G106" s="206">
        <f>E106*D106</f>
        <v>0</v>
      </c>
    </row>
    <row r="107" spans="2:7" ht="18" customHeight="1" x14ac:dyDescent="0.25">
      <c r="B107" s="56"/>
      <c r="C107" s="174"/>
      <c r="E107" s="86"/>
      <c r="F107" s="171"/>
      <c r="G107" s="206"/>
    </row>
    <row r="108" spans="2:7" ht="42.75" customHeight="1" x14ac:dyDescent="0.25">
      <c r="B108" s="289">
        <v>12</v>
      </c>
      <c r="C108" s="367" t="s">
        <v>281</v>
      </c>
      <c r="E108" s="86"/>
      <c r="F108" s="171"/>
      <c r="G108" s="206"/>
    </row>
    <row r="109" spans="2:7" ht="18" customHeight="1" x14ac:dyDescent="0.25">
      <c r="B109" s="56"/>
      <c r="C109" s="253" t="s">
        <v>77</v>
      </c>
      <c r="D109" s="207">
        <v>1</v>
      </c>
      <c r="E109" s="86"/>
      <c r="F109" s="171"/>
      <c r="G109" s="206">
        <f>E109*D109</f>
        <v>0</v>
      </c>
    </row>
    <row r="110" spans="2:7" ht="18" customHeight="1" x14ac:dyDescent="0.25">
      <c r="B110" s="56"/>
      <c r="C110" s="174"/>
      <c r="E110" s="86"/>
      <c r="F110" s="171"/>
      <c r="G110" s="206"/>
    </row>
    <row r="111" spans="2:7" ht="60" x14ac:dyDescent="0.25">
      <c r="B111" s="393">
        <v>13</v>
      </c>
      <c r="C111" s="367" t="s">
        <v>93</v>
      </c>
      <c r="E111" s="86"/>
      <c r="F111" s="171"/>
      <c r="G111" s="206"/>
    </row>
    <row r="112" spans="2:7" ht="18" customHeight="1" x14ac:dyDescent="0.25">
      <c r="B112" s="371"/>
      <c r="C112" s="370" t="s">
        <v>94</v>
      </c>
      <c r="D112" s="187">
        <v>1</v>
      </c>
      <c r="E112" s="285"/>
      <c r="F112" s="187"/>
      <c r="G112" s="296">
        <f>E112*D112</f>
        <v>0</v>
      </c>
    </row>
    <row r="113" spans="2:7" ht="18" customHeight="1" x14ac:dyDescent="0.25">
      <c r="B113" s="56"/>
      <c r="C113" s="209"/>
      <c r="F113" s="56"/>
      <c r="G113" s="207"/>
    </row>
    <row r="114" spans="2:7" ht="30" customHeight="1" x14ac:dyDescent="0.25">
      <c r="B114" s="414"/>
      <c r="C114" s="189" t="s">
        <v>95</v>
      </c>
      <c r="D114" s="165"/>
      <c r="E114" s="165"/>
      <c r="F114" s="165"/>
      <c r="G114" s="183">
        <f>G112+G109+G106+G103+G100+G97+G94+G91+G87+G84+G81+G78+G75</f>
        <v>0</v>
      </c>
    </row>
    <row r="115" spans="2:7" ht="18" customHeight="1" x14ac:dyDescent="0.25">
      <c r="B115" s="247"/>
      <c r="C115" s="209"/>
      <c r="F115" s="56"/>
      <c r="G115" s="207"/>
    </row>
    <row r="116" spans="2:7" ht="18" customHeight="1" x14ac:dyDescent="0.25">
      <c r="B116" s="247"/>
      <c r="C116" s="209"/>
      <c r="F116" s="56"/>
      <c r="G116" s="207"/>
    </row>
    <row r="117" spans="2:7" ht="30" customHeight="1" x14ac:dyDescent="0.25">
      <c r="B117" s="417" t="s">
        <v>96</v>
      </c>
      <c r="C117" s="237" t="s">
        <v>97</v>
      </c>
      <c r="D117" s="238"/>
      <c r="E117" s="171"/>
      <c r="F117" s="171"/>
      <c r="G117" s="206"/>
    </row>
    <row r="118" spans="2:7" ht="18" customHeight="1" x14ac:dyDescent="0.25">
      <c r="B118" s="247"/>
      <c r="C118" s="312"/>
      <c r="D118" s="171"/>
      <c r="E118" s="171"/>
      <c r="F118" s="171"/>
      <c r="G118" s="206"/>
    </row>
    <row r="119" spans="2:7" ht="18" customHeight="1" x14ac:dyDescent="0.25">
      <c r="B119" s="57" t="s">
        <v>4</v>
      </c>
      <c r="C119" s="58" t="s">
        <v>72</v>
      </c>
      <c r="D119" s="60" t="s">
        <v>73</v>
      </c>
      <c r="E119" s="59" t="s">
        <v>74</v>
      </c>
      <c r="F119" s="57"/>
      <c r="G119" s="60" t="s">
        <v>75</v>
      </c>
    </row>
    <row r="120" spans="2:7" ht="18" customHeight="1" x14ac:dyDescent="0.25">
      <c r="B120" s="173"/>
      <c r="C120" s="174"/>
      <c r="F120" s="171"/>
      <c r="G120" s="206"/>
    </row>
    <row r="121" spans="2:7" ht="69.75" customHeight="1" x14ac:dyDescent="0.25">
      <c r="B121" s="247"/>
      <c r="C121" s="507" t="s">
        <v>98</v>
      </c>
      <c r="D121" s="507"/>
      <c r="E121" s="171"/>
      <c r="F121" s="171"/>
      <c r="G121" s="206"/>
    </row>
    <row r="122" spans="2:7" ht="30" customHeight="1" x14ac:dyDescent="0.25">
      <c r="B122" s="247"/>
      <c r="C122" s="246"/>
      <c r="F122" s="56"/>
      <c r="G122" s="207"/>
    </row>
    <row r="123" spans="2:7" ht="30" x14ac:dyDescent="0.25">
      <c r="B123" s="287">
        <v>1</v>
      </c>
      <c r="C123" s="290" t="s">
        <v>341</v>
      </c>
      <c r="F123" s="207"/>
      <c r="G123" s="175"/>
    </row>
    <row r="124" spans="2:7" x14ac:dyDescent="0.25">
      <c r="B124" s="287"/>
      <c r="C124" s="102" t="s">
        <v>100</v>
      </c>
      <c r="D124" s="93"/>
      <c r="F124" s="207"/>
      <c r="G124" s="175"/>
    </row>
    <row r="125" spans="2:7" x14ac:dyDescent="0.25">
      <c r="B125" s="287"/>
      <c r="C125" s="102" t="s">
        <v>101</v>
      </c>
      <c r="D125" s="93">
        <v>10</v>
      </c>
      <c r="F125" s="207"/>
      <c r="G125" s="206">
        <f>E125*D125</f>
        <v>0</v>
      </c>
    </row>
    <row r="126" spans="2:7" ht="24" customHeight="1" x14ac:dyDescent="0.25">
      <c r="B126" s="287"/>
      <c r="C126" s="290"/>
      <c r="F126" s="207"/>
      <c r="G126" s="206"/>
    </row>
    <row r="127" spans="2:7" ht="69" customHeight="1" x14ac:dyDescent="0.25">
      <c r="B127" s="287">
        <v>2</v>
      </c>
      <c r="C127" s="99" t="s">
        <v>313</v>
      </c>
      <c r="F127" s="171"/>
      <c r="G127" s="206"/>
    </row>
    <row r="128" spans="2:7" s="56" customFormat="1" ht="15" x14ac:dyDescent="0.2">
      <c r="B128" s="173"/>
      <c r="C128" s="174" t="s">
        <v>103</v>
      </c>
      <c r="D128" s="207">
        <v>12</v>
      </c>
      <c r="E128" s="207"/>
      <c r="F128" s="171"/>
      <c r="G128" s="206">
        <f>E128*D128</f>
        <v>0</v>
      </c>
    </row>
    <row r="129" spans="2:7" s="56" customFormat="1" ht="21.75" customHeight="1" x14ac:dyDescent="0.2">
      <c r="B129" s="173"/>
      <c r="C129" s="174"/>
      <c r="D129" s="207"/>
      <c r="E129" s="207"/>
      <c r="F129" s="171"/>
      <c r="G129" s="206"/>
    </row>
    <row r="130" spans="2:7" s="56" customFormat="1" ht="60" x14ac:dyDescent="0.2">
      <c r="B130" s="287">
        <v>2</v>
      </c>
      <c r="C130" s="290" t="s">
        <v>366</v>
      </c>
      <c r="D130" s="207"/>
      <c r="E130" s="207"/>
      <c r="F130" s="171"/>
      <c r="G130" s="206"/>
    </row>
    <row r="131" spans="2:7" s="56" customFormat="1" ht="17.25" customHeight="1" x14ac:dyDescent="0.2">
      <c r="B131" s="173"/>
      <c r="C131" s="174" t="s">
        <v>103</v>
      </c>
      <c r="D131" s="207">
        <v>459</v>
      </c>
      <c r="E131" s="207"/>
      <c r="F131" s="171"/>
      <c r="G131" s="206">
        <f>E131*D131</f>
        <v>0</v>
      </c>
    </row>
    <row r="132" spans="2:7" s="56" customFormat="1" ht="18" customHeight="1" x14ac:dyDescent="0.2">
      <c r="B132" s="173"/>
      <c r="C132" s="275"/>
      <c r="D132" s="207"/>
      <c r="E132" s="207"/>
      <c r="G132" s="207"/>
    </row>
    <row r="133" spans="2:7" s="56" customFormat="1" ht="60" x14ac:dyDescent="0.2">
      <c r="B133" s="287">
        <v>3</v>
      </c>
      <c r="C133" s="290" t="s">
        <v>314</v>
      </c>
      <c r="D133" s="207"/>
      <c r="E133" s="207"/>
      <c r="F133" s="171"/>
      <c r="G133" s="206"/>
    </row>
    <row r="134" spans="2:7" s="56" customFormat="1" ht="18" customHeight="1" x14ac:dyDescent="0.2">
      <c r="B134" s="173"/>
      <c r="C134" s="174" t="s">
        <v>103</v>
      </c>
      <c r="D134" s="207">
        <v>7</v>
      </c>
      <c r="E134" s="207"/>
      <c r="F134" s="171"/>
      <c r="G134" s="206">
        <f>E134*D134</f>
        <v>0</v>
      </c>
    </row>
    <row r="135" spans="2:7" ht="18" customHeight="1" x14ac:dyDescent="0.25">
      <c r="B135" s="173"/>
      <c r="C135" s="209"/>
      <c r="F135" s="56"/>
      <c r="G135" s="207"/>
    </row>
    <row r="136" spans="2:7" s="75" customFormat="1" ht="82.5" customHeight="1" x14ac:dyDescent="0.25">
      <c r="B136" s="287">
        <v>4</v>
      </c>
      <c r="C136" s="290" t="s">
        <v>367</v>
      </c>
      <c r="D136" s="207"/>
      <c r="E136" s="207"/>
      <c r="F136" s="171"/>
      <c r="G136" s="206"/>
    </row>
    <row r="137" spans="2:7" s="75" customFormat="1" ht="18" customHeight="1" x14ac:dyDescent="0.25">
      <c r="B137" s="173"/>
      <c r="C137" s="174" t="s">
        <v>109</v>
      </c>
      <c r="D137" s="207"/>
      <c r="E137" s="207"/>
      <c r="F137" s="171"/>
      <c r="G137" s="206"/>
    </row>
    <row r="138" spans="2:7" s="56" customFormat="1" ht="18" customHeight="1" x14ac:dyDescent="0.2">
      <c r="B138" s="173"/>
      <c r="C138" s="174" t="s">
        <v>107</v>
      </c>
      <c r="D138" s="207">
        <v>1611</v>
      </c>
      <c r="E138" s="207"/>
      <c r="F138" s="171"/>
      <c r="G138" s="206">
        <f>E138*D138</f>
        <v>0</v>
      </c>
    </row>
    <row r="139" spans="2:7" ht="18" customHeight="1" x14ac:dyDescent="0.25">
      <c r="B139" s="173"/>
      <c r="C139" s="275"/>
      <c r="F139" s="56"/>
      <c r="G139" s="207"/>
    </row>
    <row r="140" spans="2:7" ht="19.5" customHeight="1" x14ac:dyDescent="0.25">
      <c r="B140" s="289">
        <v>5</v>
      </c>
      <c r="C140" s="290" t="s">
        <v>111</v>
      </c>
      <c r="F140" s="207"/>
      <c r="G140" s="175"/>
    </row>
    <row r="141" spans="2:7" ht="18" customHeight="1" x14ac:dyDescent="0.25">
      <c r="B141" s="173"/>
      <c r="C141" s="174" t="s">
        <v>101</v>
      </c>
      <c r="D141" s="207">
        <v>17</v>
      </c>
      <c r="F141" s="207"/>
      <c r="G141" s="175">
        <f>E141*D141</f>
        <v>0</v>
      </c>
    </row>
    <row r="142" spans="2:7" ht="18" customHeight="1" x14ac:dyDescent="0.25">
      <c r="B142" s="173"/>
      <c r="C142" s="209"/>
      <c r="F142" s="56"/>
      <c r="G142" s="207"/>
    </row>
    <row r="143" spans="2:7" ht="54" customHeight="1" x14ac:dyDescent="0.25">
      <c r="B143" s="289">
        <v>6</v>
      </c>
      <c r="C143" s="290" t="s">
        <v>112</v>
      </c>
      <c r="F143" s="207"/>
      <c r="G143" s="175"/>
    </row>
    <row r="144" spans="2:7" ht="18" customHeight="1" x14ac:dyDescent="0.25">
      <c r="B144" s="173"/>
      <c r="C144" s="174" t="s">
        <v>101</v>
      </c>
      <c r="D144" s="207">
        <v>2</v>
      </c>
      <c r="F144" s="207"/>
      <c r="G144" s="175">
        <f>E144*D144</f>
        <v>0</v>
      </c>
    </row>
    <row r="145" spans="2:7" ht="18" customHeight="1" x14ac:dyDescent="0.25">
      <c r="B145" s="173"/>
      <c r="C145" s="275"/>
      <c r="F145" s="56"/>
      <c r="G145" s="207"/>
    </row>
    <row r="146" spans="2:7" ht="66" customHeight="1" x14ac:dyDescent="0.25">
      <c r="B146" s="289">
        <v>7</v>
      </c>
      <c r="C146" s="290" t="s">
        <v>368</v>
      </c>
      <c r="F146" s="207"/>
      <c r="G146" s="175"/>
    </row>
    <row r="147" spans="2:7" s="94" customFormat="1" ht="18" customHeight="1" x14ac:dyDescent="0.25">
      <c r="B147" s="173"/>
      <c r="C147" s="174" t="s">
        <v>114</v>
      </c>
      <c r="D147" s="207"/>
      <c r="E147" s="207"/>
      <c r="F147" s="207"/>
      <c r="G147" s="175"/>
    </row>
    <row r="148" spans="2:7" ht="18" customHeight="1" x14ac:dyDescent="0.25">
      <c r="B148" s="173"/>
      <c r="C148" s="174" t="s">
        <v>101</v>
      </c>
      <c r="D148" s="207">
        <v>33</v>
      </c>
      <c r="F148" s="207"/>
      <c r="G148" s="175">
        <f>E148*D148</f>
        <v>0</v>
      </c>
    </row>
    <row r="149" spans="2:7" ht="24" customHeight="1" x14ac:dyDescent="0.25">
      <c r="B149" s="173"/>
      <c r="C149" s="209"/>
      <c r="F149" s="56"/>
      <c r="G149" s="207"/>
    </row>
    <row r="150" spans="2:7" ht="37.5" customHeight="1" x14ac:dyDescent="0.25">
      <c r="B150" s="289">
        <v>8</v>
      </c>
      <c r="C150" s="290" t="s">
        <v>115</v>
      </c>
      <c r="F150" s="171"/>
      <c r="G150" s="206"/>
    </row>
    <row r="151" spans="2:7" ht="18" customHeight="1" x14ac:dyDescent="0.25">
      <c r="B151" s="173"/>
      <c r="C151" s="174" t="s">
        <v>88</v>
      </c>
      <c r="D151" s="207">
        <v>876</v>
      </c>
      <c r="F151" s="171"/>
      <c r="G151" s="206">
        <f>E151*D151</f>
        <v>0</v>
      </c>
    </row>
    <row r="152" spans="2:7" ht="18" customHeight="1" x14ac:dyDescent="0.25">
      <c r="B152" s="173"/>
      <c r="C152" s="209"/>
      <c r="F152" s="56"/>
      <c r="G152" s="207"/>
    </row>
    <row r="153" spans="2:7" ht="84.75" customHeight="1" x14ac:dyDescent="0.25">
      <c r="B153" s="289">
        <v>9</v>
      </c>
      <c r="C153" s="290" t="s">
        <v>116</v>
      </c>
      <c r="F153" s="207"/>
      <c r="G153" s="206"/>
    </row>
    <row r="154" spans="2:7" x14ac:dyDescent="0.25">
      <c r="B154" s="173"/>
      <c r="C154" s="174" t="s">
        <v>101</v>
      </c>
      <c r="D154" s="207">
        <v>91</v>
      </c>
      <c r="F154" s="171"/>
      <c r="G154" s="206">
        <f>E154*D154</f>
        <v>0</v>
      </c>
    </row>
    <row r="155" spans="2:7" ht="18" customHeight="1" x14ac:dyDescent="0.25">
      <c r="B155" s="173"/>
      <c r="C155" s="209"/>
      <c r="F155" s="56"/>
      <c r="G155" s="207"/>
    </row>
    <row r="156" spans="2:7" ht="51" customHeight="1" x14ac:dyDescent="0.25">
      <c r="B156" s="289">
        <v>10</v>
      </c>
      <c r="C156" s="290" t="s">
        <v>117</v>
      </c>
      <c r="F156" s="207"/>
      <c r="G156" s="206"/>
    </row>
    <row r="157" spans="2:7" ht="20.25" customHeight="1" x14ac:dyDescent="0.25">
      <c r="B157" s="173"/>
      <c r="C157" s="174" t="s">
        <v>101</v>
      </c>
      <c r="D157" s="207">
        <v>85</v>
      </c>
      <c r="F157" s="171"/>
      <c r="G157" s="206">
        <f>E157*D157</f>
        <v>0</v>
      </c>
    </row>
    <row r="158" spans="2:7" s="56" customFormat="1" ht="18" customHeight="1" x14ac:dyDescent="0.2">
      <c r="B158" s="173"/>
      <c r="C158" s="209"/>
      <c r="D158" s="207"/>
      <c r="E158" s="207"/>
      <c r="G158" s="207"/>
    </row>
    <row r="159" spans="2:7" s="56" customFormat="1" ht="38.25" customHeight="1" x14ac:dyDescent="0.2">
      <c r="B159" s="289">
        <v>11</v>
      </c>
      <c r="C159" s="290" t="s">
        <v>118</v>
      </c>
      <c r="D159" s="207"/>
      <c r="E159" s="207"/>
      <c r="F159" s="171"/>
      <c r="G159" s="206"/>
    </row>
    <row r="160" spans="2:7" s="56" customFormat="1" ht="18.75" customHeight="1" x14ac:dyDescent="0.2">
      <c r="B160" s="173"/>
      <c r="C160" s="174" t="s">
        <v>101</v>
      </c>
      <c r="D160" s="207">
        <v>272</v>
      </c>
      <c r="E160" s="207"/>
      <c r="F160" s="171"/>
      <c r="G160" s="206">
        <f>E160*D160</f>
        <v>0</v>
      </c>
    </row>
    <row r="161" spans="2:7" ht="18" customHeight="1" x14ac:dyDescent="0.25">
      <c r="B161" s="173"/>
      <c r="C161" s="209"/>
      <c r="F161" s="56"/>
      <c r="G161" s="207"/>
    </row>
    <row r="162" spans="2:7" ht="81.75" customHeight="1" x14ac:dyDescent="0.25">
      <c r="B162" s="404">
        <v>12</v>
      </c>
      <c r="C162" s="290" t="s">
        <v>119</v>
      </c>
      <c r="D162" s="503"/>
      <c r="F162" s="171"/>
      <c r="G162" s="206"/>
    </row>
    <row r="163" spans="2:7" ht="18" customHeight="1" x14ac:dyDescent="0.25">
      <c r="B163" s="405"/>
      <c r="C163" s="312" t="s">
        <v>101</v>
      </c>
      <c r="D163" s="336">
        <v>34</v>
      </c>
      <c r="E163" s="171"/>
      <c r="F163" s="171"/>
      <c r="G163" s="206">
        <f>E163*D163</f>
        <v>0</v>
      </c>
    </row>
    <row r="164" spans="2:7" x14ac:dyDescent="0.25">
      <c r="B164" s="405"/>
      <c r="C164" s="275"/>
      <c r="D164" s="503"/>
      <c r="F164" s="56"/>
      <c r="G164" s="207"/>
    </row>
    <row r="165" spans="2:7" s="56" customFormat="1" ht="82.5" customHeight="1" x14ac:dyDescent="0.2">
      <c r="B165" s="404">
        <v>13</v>
      </c>
      <c r="C165" s="290" t="s">
        <v>344</v>
      </c>
      <c r="D165" s="503"/>
      <c r="E165" s="207"/>
      <c r="F165" s="171"/>
      <c r="G165" s="206"/>
    </row>
    <row r="166" spans="2:7" s="56" customFormat="1" ht="18" customHeight="1" x14ac:dyDescent="0.2">
      <c r="B166" s="405"/>
      <c r="C166" s="406" t="s">
        <v>101</v>
      </c>
      <c r="D166" s="336">
        <v>1138</v>
      </c>
      <c r="E166" s="171"/>
      <c r="F166" s="171"/>
      <c r="G166" s="206">
        <f>E166*D166</f>
        <v>0</v>
      </c>
    </row>
    <row r="167" spans="2:7" s="25" customFormat="1" ht="18" customHeight="1" x14ac:dyDescent="0.2">
      <c r="B167" s="311"/>
      <c r="C167" s="275"/>
      <c r="D167" s="207"/>
      <c r="E167" s="207"/>
      <c r="F167" s="56"/>
      <c r="G167" s="207"/>
    </row>
    <row r="168" spans="2:7" ht="54" customHeight="1" x14ac:dyDescent="0.25">
      <c r="B168" s="289">
        <v>14</v>
      </c>
      <c r="C168" s="310" t="s">
        <v>400</v>
      </c>
      <c r="F168" s="56"/>
      <c r="G168" s="207"/>
    </row>
    <row r="169" spans="2:7" ht="18" customHeight="1" x14ac:dyDescent="0.25">
      <c r="B169" s="56"/>
      <c r="C169" s="310" t="s">
        <v>122</v>
      </c>
      <c r="D169" s="171">
        <v>9</v>
      </c>
      <c r="E169" s="171"/>
      <c r="F169" s="171"/>
      <c r="G169" s="206">
        <f>E169*D169</f>
        <v>0</v>
      </c>
    </row>
    <row r="170" spans="2:7" ht="18" customHeight="1" x14ac:dyDescent="0.25">
      <c r="B170" s="56"/>
      <c r="C170" s="310"/>
      <c r="F170" s="56"/>
      <c r="G170" s="207"/>
    </row>
    <row r="171" spans="2:7" ht="64.5" customHeight="1" x14ac:dyDescent="0.25">
      <c r="B171" s="289">
        <v>15</v>
      </c>
      <c r="C171" s="99" t="s">
        <v>123</v>
      </c>
      <c r="F171" s="171"/>
      <c r="G171" s="206"/>
    </row>
    <row r="172" spans="2:7" ht="18" customHeight="1" x14ac:dyDescent="0.25">
      <c r="B172" s="159"/>
      <c r="C172" s="160" t="s">
        <v>101</v>
      </c>
      <c r="D172" s="187">
        <v>35</v>
      </c>
      <c r="E172" s="187"/>
      <c r="F172" s="187"/>
      <c r="G172" s="296">
        <f>E172*D172</f>
        <v>0</v>
      </c>
    </row>
    <row r="173" spans="2:7" ht="18" customHeight="1" x14ac:dyDescent="0.25">
      <c r="B173" s="311"/>
      <c r="C173" s="312"/>
      <c r="D173" s="171"/>
      <c r="E173" s="171"/>
      <c r="F173" s="171"/>
      <c r="G173" s="206"/>
    </row>
    <row r="174" spans="2:7" s="56" customFormat="1" ht="18" customHeight="1" x14ac:dyDescent="0.25">
      <c r="B174" s="414"/>
      <c r="C174" s="189" t="s">
        <v>126</v>
      </c>
      <c r="D174" s="165"/>
      <c r="E174" s="165"/>
      <c r="F174" s="292"/>
      <c r="G174" s="183">
        <f>G172+G169+G166+G163+G160+G157+G154+G151+G148+G144+G141+G138+G134+G131+G128+G125</f>
        <v>0</v>
      </c>
    </row>
    <row r="175" spans="2:7" x14ac:dyDescent="0.25">
      <c r="B175" s="56"/>
      <c r="C175" s="209"/>
      <c r="F175" s="56"/>
      <c r="G175" s="207"/>
    </row>
    <row r="176" spans="2:7" ht="18" customHeight="1" x14ac:dyDescent="0.25">
      <c r="B176" s="56"/>
      <c r="C176" s="209"/>
      <c r="F176" s="56"/>
      <c r="G176" s="207"/>
    </row>
    <row r="177" spans="2:7" ht="18" customHeight="1" x14ac:dyDescent="0.25">
      <c r="B177" s="417" t="s">
        <v>127</v>
      </c>
      <c r="C177" s="237" t="s">
        <v>128</v>
      </c>
      <c r="D177" s="238"/>
      <c r="E177" s="186"/>
      <c r="F177" s="186"/>
      <c r="G177" s="153"/>
    </row>
    <row r="178" spans="2:7" x14ac:dyDescent="0.25">
      <c r="B178" s="247"/>
      <c r="C178" s="312"/>
      <c r="D178" s="171"/>
      <c r="E178" s="171"/>
      <c r="F178" s="171"/>
      <c r="G178" s="206"/>
    </row>
    <row r="179" spans="2:7" ht="18" customHeight="1" x14ac:dyDescent="0.25">
      <c r="B179" s="57" t="s">
        <v>4</v>
      </c>
      <c r="C179" s="58" t="s">
        <v>72</v>
      </c>
      <c r="D179" s="60" t="s">
        <v>73</v>
      </c>
      <c r="E179" s="59" t="s">
        <v>74</v>
      </c>
      <c r="F179" s="57"/>
      <c r="G179" s="60" t="s">
        <v>75</v>
      </c>
    </row>
    <row r="180" spans="2:7" ht="18" customHeight="1" x14ac:dyDescent="0.25">
      <c r="B180" s="173"/>
      <c r="C180" s="174"/>
      <c r="F180" s="171"/>
      <c r="G180" s="206"/>
    </row>
    <row r="181" spans="2:7" ht="95.25" customHeight="1" x14ac:dyDescent="0.25">
      <c r="B181" s="289">
        <v>1</v>
      </c>
      <c r="C181" s="290" t="s">
        <v>129</v>
      </c>
      <c r="F181" s="207"/>
      <c r="G181" s="206"/>
    </row>
    <row r="182" spans="2:7" ht="18" customHeight="1" x14ac:dyDescent="0.25">
      <c r="B182" s="173"/>
      <c r="C182" s="174" t="s">
        <v>101</v>
      </c>
      <c r="D182" s="207">
        <v>8</v>
      </c>
      <c r="F182" s="207"/>
      <c r="G182" s="206">
        <f>E182*D182</f>
        <v>0</v>
      </c>
    </row>
    <row r="183" spans="2:7" ht="18" customHeight="1" x14ac:dyDescent="0.25">
      <c r="B183" s="173"/>
      <c r="C183" s="174"/>
      <c r="F183" s="207"/>
      <c r="G183" s="206"/>
    </row>
    <row r="184" spans="2:7" ht="65.25" customHeight="1" x14ac:dyDescent="0.25">
      <c r="B184" s="289">
        <v>2</v>
      </c>
      <c r="C184" s="341" t="s">
        <v>406</v>
      </c>
      <c r="F184" s="207"/>
      <c r="G184" s="206"/>
    </row>
    <row r="185" spans="2:7" x14ac:dyDescent="0.25">
      <c r="B185" s="173"/>
      <c r="C185" s="174" t="s">
        <v>88</v>
      </c>
      <c r="D185" s="207">
        <v>18</v>
      </c>
      <c r="F185" s="207"/>
      <c r="G185" s="206">
        <f>E185*D185</f>
        <v>0</v>
      </c>
    </row>
    <row r="186" spans="2:7" ht="18" customHeight="1" x14ac:dyDescent="0.25">
      <c r="B186" s="173"/>
      <c r="C186" s="174"/>
      <c r="F186" s="207"/>
      <c r="G186" s="206"/>
    </row>
    <row r="187" spans="2:7" ht="96" customHeight="1" x14ac:dyDescent="0.25">
      <c r="B187" s="289">
        <v>3</v>
      </c>
      <c r="C187" s="290" t="s">
        <v>284</v>
      </c>
      <c r="F187" s="207"/>
      <c r="G187" s="206"/>
    </row>
    <row r="188" spans="2:7" x14ac:dyDescent="0.25">
      <c r="B188" s="173"/>
      <c r="C188" s="174" t="s">
        <v>101</v>
      </c>
      <c r="D188" s="207">
        <v>455</v>
      </c>
      <c r="F188" s="207"/>
      <c r="G188" s="206">
        <f>E188*D188</f>
        <v>0</v>
      </c>
    </row>
    <row r="189" spans="2:7" ht="18" customHeight="1" x14ac:dyDescent="0.25">
      <c r="B189" s="173"/>
      <c r="C189" s="174"/>
      <c r="F189" s="207"/>
      <c r="G189" s="206"/>
    </row>
    <row r="190" spans="2:7" ht="53.25" customHeight="1" x14ac:dyDescent="0.25">
      <c r="B190" s="289">
        <v>4</v>
      </c>
      <c r="C190" s="290" t="s">
        <v>285</v>
      </c>
      <c r="F190" s="56"/>
      <c r="G190" s="207"/>
    </row>
    <row r="191" spans="2:7" x14ac:dyDescent="0.25">
      <c r="B191" s="173"/>
      <c r="C191" s="174" t="s">
        <v>88</v>
      </c>
      <c r="D191" s="207">
        <v>1136</v>
      </c>
      <c r="F191" s="171"/>
      <c r="G191" s="206">
        <f>E191*D191</f>
        <v>0</v>
      </c>
    </row>
    <row r="192" spans="2:7" x14ac:dyDescent="0.25">
      <c r="B192" s="173"/>
      <c r="C192" s="209"/>
      <c r="F192" s="56"/>
      <c r="G192" s="207"/>
    </row>
    <row r="193" spans="2:7" ht="65.25" customHeight="1" x14ac:dyDescent="0.25">
      <c r="B193" s="289">
        <v>5</v>
      </c>
      <c r="C193" s="290" t="s">
        <v>131</v>
      </c>
      <c r="F193" s="171"/>
      <c r="G193" s="206"/>
    </row>
    <row r="194" spans="2:7" ht="18" customHeight="1" x14ac:dyDescent="0.25">
      <c r="B194" s="173"/>
      <c r="C194" s="174" t="s">
        <v>101</v>
      </c>
      <c r="D194" s="207">
        <v>9</v>
      </c>
      <c r="F194" s="171"/>
      <c r="G194" s="206">
        <f>E194*D194</f>
        <v>0</v>
      </c>
    </row>
    <row r="195" spans="2:7" x14ac:dyDescent="0.25">
      <c r="B195" s="173"/>
      <c r="C195" s="275"/>
      <c r="F195" s="56"/>
      <c r="G195" s="207"/>
    </row>
    <row r="196" spans="2:7" ht="49.5" customHeight="1" x14ac:dyDescent="0.25">
      <c r="B196" s="289">
        <v>6</v>
      </c>
      <c r="C196" s="290" t="s">
        <v>319</v>
      </c>
      <c r="F196" s="171"/>
      <c r="G196" s="206"/>
    </row>
    <row r="197" spans="2:7" x14ac:dyDescent="0.25">
      <c r="B197" s="173"/>
      <c r="C197" s="174" t="s">
        <v>88</v>
      </c>
      <c r="D197" s="207">
        <v>30</v>
      </c>
      <c r="F197" s="171"/>
      <c r="G197" s="206">
        <f>E197*D197</f>
        <v>0</v>
      </c>
    </row>
    <row r="198" spans="2:7" x14ac:dyDescent="0.25">
      <c r="B198" s="173"/>
      <c r="C198" s="275"/>
      <c r="F198" s="56"/>
      <c r="G198" s="207"/>
    </row>
    <row r="199" spans="2:7" ht="64.5" customHeight="1" x14ac:dyDescent="0.25">
      <c r="B199" s="289">
        <v>7</v>
      </c>
      <c r="C199" s="290" t="s">
        <v>133</v>
      </c>
      <c r="F199" s="171"/>
      <c r="G199" s="206"/>
    </row>
    <row r="200" spans="2:7" ht="18" customHeight="1" x14ac:dyDescent="0.25">
      <c r="B200" s="173"/>
      <c r="C200" s="174" t="s">
        <v>88</v>
      </c>
      <c r="D200" s="207">
        <v>10</v>
      </c>
      <c r="F200" s="171"/>
      <c r="G200" s="206">
        <f>E200*D200</f>
        <v>0</v>
      </c>
    </row>
    <row r="201" spans="2:7" x14ac:dyDescent="0.25">
      <c r="B201" s="173"/>
      <c r="C201" s="209"/>
      <c r="F201" s="56"/>
      <c r="G201" s="207"/>
    </row>
    <row r="202" spans="2:7" ht="45" x14ac:dyDescent="0.25">
      <c r="B202" s="289">
        <v>8</v>
      </c>
      <c r="C202" s="290" t="s">
        <v>134</v>
      </c>
      <c r="F202" s="171"/>
      <c r="G202" s="206"/>
    </row>
    <row r="203" spans="2:7" ht="18" customHeight="1" x14ac:dyDescent="0.25">
      <c r="B203" s="173"/>
      <c r="C203" s="312" t="s">
        <v>88</v>
      </c>
      <c r="D203" s="171">
        <v>10</v>
      </c>
      <c r="E203" s="171"/>
      <c r="F203" s="171"/>
      <c r="G203" s="206">
        <f>E203*D203</f>
        <v>0</v>
      </c>
    </row>
    <row r="204" spans="2:7" x14ac:dyDescent="0.25">
      <c r="B204" s="173"/>
      <c r="C204" s="209"/>
      <c r="F204" s="56"/>
      <c r="G204" s="207"/>
    </row>
    <row r="205" spans="2:7" ht="34.5" customHeight="1" x14ac:dyDescent="0.25">
      <c r="B205" s="289">
        <v>9</v>
      </c>
      <c r="C205" s="290" t="s">
        <v>135</v>
      </c>
      <c r="F205" s="171"/>
      <c r="G205" s="206"/>
    </row>
    <row r="206" spans="2:7" ht="18" customHeight="1" x14ac:dyDescent="0.25">
      <c r="B206" s="311"/>
      <c r="C206" s="312" t="s">
        <v>88</v>
      </c>
      <c r="D206" s="171">
        <v>30</v>
      </c>
      <c r="E206" s="171"/>
      <c r="F206" s="171"/>
      <c r="G206" s="206">
        <f>E206*D206</f>
        <v>0</v>
      </c>
    </row>
    <row r="207" spans="2:7" x14ac:dyDescent="0.25">
      <c r="B207" s="311"/>
      <c r="C207" s="209"/>
      <c r="F207" s="56"/>
      <c r="G207" s="207"/>
    </row>
    <row r="208" spans="2:7" ht="65.25" customHeight="1" x14ac:dyDescent="0.25">
      <c r="B208" s="289">
        <v>10</v>
      </c>
      <c r="C208" s="290" t="s">
        <v>136</v>
      </c>
      <c r="D208" s="171"/>
      <c r="E208" s="171"/>
      <c r="F208" s="171"/>
      <c r="G208" s="206"/>
    </row>
    <row r="209" spans="2:7" ht="18" customHeight="1" x14ac:dyDescent="0.25">
      <c r="B209" s="159"/>
      <c r="C209" s="160" t="s">
        <v>88</v>
      </c>
      <c r="D209" s="187">
        <v>40</v>
      </c>
      <c r="E209" s="187"/>
      <c r="F209" s="187"/>
      <c r="G209" s="296">
        <f>E209*D209</f>
        <v>0</v>
      </c>
    </row>
    <row r="210" spans="2:7" ht="18" customHeight="1" x14ac:dyDescent="0.25">
      <c r="B210" s="311"/>
      <c r="C210" s="261"/>
      <c r="F210" s="56"/>
      <c r="G210" s="207"/>
    </row>
    <row r="211" spans="2:7" x14ac:dyDescent="0.25">
      <c r="B211" s="315"/>
      <c r="C211" s="189" t="s">
        <v>138</v>
      </c>
      <c r="D211" s="165"/>
      <c r="E211" s="165"/>
      <c r="F211" s="292"/>
      <c r="G211" s="183">
        <f>G209+G206+G203+G200+G197+G194+G191+G188+G185+G182</f>
        <v>0</v>
      </c>
    </row>
    <row r="212" spans="2:7" ht="18" customHeight="1" x14ac:dyDescent="0.25">
      <c r="B212" s="173"/>
      <c r="C212" s="395"/>
      <c r="D212" s="171"/>
      <c r="E212" s="171"/>
      <c r="F212" s="208"/>
      <c r="G212" s="206"/>
    </row>
    <row r="213" spans="2:7" ht="24" customHeight="1" x14ac:dyDescent="0.25">
      <c r="B213" s="56"/>
      <c r="C213" s="275"/>
      <c r="F213" s="56"/>
      <c r="G213" s="207"/>
    </row>
    <row r="214" spans="2:7" x14ac:dyDescent="0.25">
      <c r="B214" s="56"/>
      <c r="C214" s="174"/>
      <c r="F214" s="171"/>
      <c r="G214" s="206"/>
    </row>
    <row r="215" spans="2:7" ht="18" customHeight="1" x14ac:dyDescent="0.25">
      <c r="B215" s="215" t="s">
        <v>139</v>
      </c>
      <c r="C215" s="243" t="s">
        <v>140</v>
      </c>
      <c r="D215" s="266"/>
      <c r="E215" s="272"/>
      <c r="F215" s="171"/>
      <c r="G215" s="206"/>
    </row>
    <row r="216" spans="2:7" x14ac:dyDescent="0.25">
      <c r="B216" s="56"/>
      <c r="C216" s="174"/>
      <c r="F216" s="171"/>
      <c r="G216" s="206"/>
    </row>
    <row r="217" spans="2:7" ht="18" customHeight="1" x14ac:dyDescent="0.25">
      <c r="B217" s="57" t="s">
        <v>4</v>
      </c>
      <c r="C217" s="58" t="s">
        <v>72</v>
      </c>
      <c r="D217" s="60" t="s">
        <v>73</v>
      </c>
      <c r="E217" s="59" t="s">
        <v>74</v>
      </c>
      <c r="F217" s="57"/>
      <c r="G217" s="60" t="s">
        <v>75</v>
      </c>
    </row>
    <row r="218" spans="2:7" ht="18" customHeight="1" x14ac:dyDescent="0.25">
      <c r="B218" s="173"/>
      <c r="C218" s="174"/>
      <c r="F218" s="171"/>
      <c r="G218" s="206"/>
    </row>
    <row r="219" spans="2:7" ht="49.5" customHeight="1" x14ac:dyDescent="0.25">
      <c r="B219" s="289">
        <v>1</v>
      </c>
      <c r="C219" s="290" t="s">
        <v>141</v>
      </c>
      <c r="F219" s="171"/>
      <c r="G219" s="206"/>
    </row>
    <row r="220" spans="2:7" ht="18" customHeight="1" x14ac:dyDescent="0.25">
      <c r="B220" s="173"/>
      <c r="C220" s="298" t="s">
        <v>142</v>
      </c>
      <c r="F220" s="171"/>
      <c r="G220" s="206"/>
    </row>
    <row r="221" spans="2:7" x14ac:dyDescent="0.25">
      <c r="B221" s="173"/>
      <c r="C221" s="174" t="s">
        <v>122</v>
      </c>
      <c r="D221" s="207">
        <v>9</v>
      </c>
      <c r="E221" s="86"/>
      <c r="F221" s="171"/>
      <c r="G221" s="206">
        <f>E221*D221</f>
        <v>0</v>
      </c>
    </row>
    <row r="222" spans="2:7" x14ac:dyDescent="0.25">
      <c r="B222" s="173"/>
      <c r="C222" s="174"/>
      <c r="E222" s="86"/>
      <c r="F222" s="171"/>
      <c r="G222" s="206"/>
    </row>
    <row r="223" spans="2:7" ht="53.25" customHeight="1" x14ac:dyDescent="0.25">
      <c r="B223" s="289">
        <v>2</v>
      </c>
      <c r="C223" s="290" t="s">
        <v>141</v>
      </c>
      <c r="E223" s="86"/>
      <c r="F223" s="171"/>
      <c r="G223" s="206"/>
    </row>
    <row r="224" spans="2:7" x14ac:dyDescent="0.25">
      <c r="B224" s="173"/>
      <c r="C224" s="174" t="s">
        <v>101</v>
      </c>
      <c r="D224" s="207">
        <v>1</v>
      </c>
      <c r="E224" s="86"/>
      <c r="F224" s="171"/>
      <c r="G224" s="206">
        <f>E224*D224</f>
        <v>0</v>
      </c>
    </row>
    <row r="225" spans="2:7" ht="18" customHeight="1" x14ac:dyDescent="0.25">
      <c r="B225" s="173"/>
      <c r="C225" s="174"/>
      <c r="E225" s="86"/>
      <c r="F225" s="171"/>
      <c r="G225" s="206"/>
    </row>
    <row r="226" spans="2:7" ht="65.25" customHeight="1" x14ac:dyDescent="0.25">
      <c r="B226" s="289">
        <v>3</v>
      </c>
      <c r="C226" s="290" t="s">
        <v>144</v>
      </c>
      <c r="F226" s="171"/>
      <c r="G226" s="206"/>
    </row>
    <row r="227" spans="2:7" x14ac:dyDescent="0.25">
      <c r="B227" s="173"/>
      <c r="C227" s="174" t="s">
        <v>122</v>
      </c>
      <c r="D227" s="207">
        <v>11</v>
      </c>
      <c r="F227" s="171"/>
      <c r="G227" s="206">
        <f>E227*D227</f>
        <v>0</v>
      </c>
    </row>
    <row r="228" spans="2:7" s="56" customFormat="1" ht="18" customHeight="1" x14ac:dyDescent="0.2">
      <c r="B228" s="173"/>
      <c r="C228" s="209"/>
      <c r="D228" s="207"/>
      <c r="E228" s="207"/>
      <c r="G228" s="206"/>
    </row>
    <row r="229" spans="2:7" s="56" customFormat="1" ht="54" customHeight="1" x14ac:dyDescent="0.2">
      <c r="B229" s="289">
        <v>4</v>
      </c>
      <c r="C229" s="290" t="s">
        <v>405</v>
      </c>
      <c r="D229" s="207"/>
      <c r="E229" s="207"/>
      <c r="F229" s="171"/>
      <c r="G229" s="206"/>
    </row>
    <row r="230" spans="2:7" s="56" customFormat="1" ht="15" x14ac:dyDescent="0.2">
      <c r="B230" s="173"/>
      <c r="C230" s="174" t="s">
        <v>122</v>
      </c>
      <c r="D230" s="207">
        <v>9</v>
      </c>
      <c r="E230" s="207"/>
      <c r="F230" s="171"/>
      <c r="G230" s="206">
        <f>E230*D230</f>
        <v>0</v>
      </c>
    </row>
    <row r="231" spans="2:7" s="56" customFormat="1" ht="15" x14ac:dyDescent="0.2">
      <c r="B231" s="173"/>
      <c r="C231" s="174"/>
      <c r="D231" s="207"/>
      <c r="E231" s="207"/>
      <c r="F231" s="171"/>
      <c r="G231" s="206"/>
    </row>
    <row r="232" spans="2:7" s="56" customFormat="1" ht="125.25" customHeight="1" x14ac:dyDescent="0.2">
      <c r="B232" s="289">
        <v>5</v>
      </c>
      <c r="C232" s="300" t="s">
        <v>146</v>
      </c>
      <c r="D232" s="207"/>
      <c r="E232" s="207"/>
      <c r="F232" s="171"/>
      <c r="G232" s="206"/>
    </row>
    <row r="233" spans="2:7" s="56" customFormat="1" ht="15" x14ac:dyDescent="0.2">
      <c r="B233" s="173"/>
      <c r="C233" s="174" t="s">
        <v>77</v>
      </c>
      <c r="D233" s="207">
        <v>7</v>
      </c>
      <c r="E233" s="207"/>
      <c r="F233" s="171"/>
      <c r="G233" s="206">
        <f>E233*D233</f>
        <v>0</v>
      </c>
    </row>
    <row r="234" spans="2:7" s="56" customFormat="1" ht="15" x14ac:dyDescent="0.2">
      <c r="B234" s="173"/>
      <c r="C234" s="174"/>
      <c r="D234" s="207"/>
      <c r="E234" s="207"/>
      <c r="F234" s="171"/>
      <c r="G234" s="206"/>
    </row>
    <row r="235" spans="2:7" s="56" customFormat="1" ht="50.25" customHeight="1" x14ac:dyDescent="0.2">
      <c r="B235" s="289">
        <v>6</v>
      </c>
      <c r="C235" s="308" t="s">
        <v>407</v>
      </c>
      <c r="D235" s="207"/>
      <c r="E235" s="207"/>
      <c r="F235" s="171"/>
      <c r="G235" s="206"/>
    </row>
    <row r="236" spans="2:7" s="56" customFormat="1" ht="15" x14ac:dyDescent="0.2">
      <c r="B236" s="173"/>
      <c r="C236" s="174" t="s">
        <v>77</v>
      </c>
      <c r="D236" s="207">
        <v>7</v>
      </c>
      <c r="E236" s="207"/>
      <c r="F236" s="171"/>
      <c r="G236" s="206">
        <f>E236*D236</f>
        <v>0</v>
      </c>
    </row>
    <row r="237" spans="2:7" s="56" customFormat="1" ht="15" x14ac:dyDescent="0.2">
      <c r="B237" s="173"/>
      <c r="C237" s="174"/>
      <c r="D237" s="207"/>
      <c r="E237" s="207"/>
      <c r="F237" s="171"/>
      <c r="G237" s="206"/>
    </row>
    <row r="238" spans="2:7" s="56" customFormat="1" ht="50.25" customHeight="1" x14ac:dyDescent="0.2">
      <c r="B238" s="289">
        <v>7</v>
      </c>
      <c r="C238" s="308" t="s">
        <v>369</v>
      </c>
      <c r="D238" s="207"/>
      <c r="E238" s="207"/>
      <c r="F238" s="171"/>
      <c r="G238" s="206"/>
    </row>
    <row r="239" spans="2:7" s="56" customFormat="1" ht="15" x14ac:dyDescent="0.2">
      <c r="B239" s="173"/>
      <c r="C239" s="174" t="s">
        <v>77</v>
      </c>
      <c r="D239" s="207">
        <v>2</v>
      </c>
      <c r="E239" s="207"/>
      <c r="F239" s="171"/>
      <c r="G239" s="206">
        <f>E239*D239</f>
        <v>0</v>
      </c>
    </row>
    <row r="240" spans="2:7" s="56" customFormat="1" ht="15" x14ac:dyDescent="0.2">
      <c r="B240" s="173"/>
      <c r="C240" s="209"/>
      <c r="D240" s="207"/>
      <c r="E240" s="207"/>
      <c r="G240" s="206"/>
    </row>
    <row r="241" spans="2:7" s="56" customFormat="1" ht="66.75" customHeight="1" x14ac:dyDescent="0.2">
      <c r="B241" s="289">
        <v>8</v>
      </c>
      <c r="C241" s="290" t="s">
        <v>288</v>
      </c>
      <c r="D241" s="207"/>
      <c r="E241" s="207"/>
      <c r="F241" s="171"/>
      <c r="G241" s="206"/>
    </row>
    <row r="242" spans="2:7" s="56" customFormat="1" ht="15" x14ac:dyDescent="0.2">
      <c r="B242" s="173"/>
      <c r="C242" s="312" t="s">
        <v>122</v>
      </c>
      <c r="D242" s="171">
        <v>2</v>
      </c>
      <c r="E242" s="171"/>
      <c r="F242" s="171"/>
      <c r="G242" s="206">
        <f>E242*D242</f>
        <v>0</v>
      </c>
    </row>
    <row r="243" spans="2:7" s="56" customFormat="1" ht="18" customHeight="1" x14ac:dyDescent="0.2">
      <c r="B243" s="173"/>
      <c r="C243" s="209"/>
      <c r="D243" s="207"/>
      <c r="E243" s="207"/>
      <c r="G243" s="206"/>
    </row>
    <row r="244" spans="2:7" s="75" customFormat="1" ht="51.75" customHeight="1" x14ac:dyDescent="0.25">
      <c r="B244" s="289">
        <v>9</v>
      </c>
      <c r="C244" s="310" t="s">
        <v>289</v>
      </c>
      <c r="D244" s="171"/>
      <c r="E244" s="171"/>
      <c r="F244" s="171"/>
      <c r="G244" s="206"/>
    </row>
    <row r="245" spans="2:7" s="75" customFormat="1" ht="18" customHeight="1" x14ac:dyDescent="0.25">
      <c r="B245" s="311"/>
      <c r="C245" s="312" t="s">
        <v>77</v>
      </c>
      <c r="D245" s="171">
        <v>4</v>
      </c>
      <c r="E245" s="171"/>
      <c r="F245" s="171"/>
      <c r="G245" s="206">
        <f>E245*D245</f>
        <v>0</v>
      </c>
    </row>
    <row r="246" spans="2:7" ht="18" customHeight="1" x14ac:dyDescent="0.25">
      <c r="B246" s="56"/>
      <c r="C246" s="312"/>
      <c r="D246" s="171"/>
      <c r="E246" s="171"/>
      <c r="F246" s="171"/>
      <c r="G246" s="206"/>
    </row>
    <row r="247" spans="2:7" ht="30" x14ac:dyDescent="0.25">
      <c r="B247" s="289">
        <v>10</v>
      </c>
      <c r="C247" s="500" t="s">
        <v>290</v>
      </c>
      <c r="D247" s="187"/>
      <c r="E247" s="187"/>
      <c r="F247" s="187"/>
      <c r="G247" s="296">
        <f>ROUND(0.1*SUM(G220:G245),2)</f>
        <v>0</v>
      </c>
    </row>
    <row r="248" spans="2:7" s="56" customFormat="1" ht="18" customHeight="1" x14ac:dyDescent="0.25">
      <c r="B248" s="417"/>
      <c r="C248" s="209"/>
      <c r="D248" s="207"/>
      <c r="E248" s="207"/>
      <c r="G248" s="207"/>
    </row>
    <row r="249" spans="2:7" ht="18" customHeight="1" x14ac:dyDescent="0.25">
      <c r="B249" s="236"/>
      <c r="C249" s="189" t="s">
        <v>152</v>
      </c>
      <c r="D249" s="182"/>
      <c r="E249" s="182"/>
      <c r="F249" s="182"/>
      <c r="G249" s="183">
        <f>G245+G242+G239+G236+G233+G230+G227+G224+G221+G247</f>
        <v>0</v>
      </c>
    </row>
    <row r="250" spans="2:7" ht="18" customHeight="1" x14ac:dyDescent="0.25">
      <c r="B250" s="315"/>
      <c r="C250" s="209"/>
      <c r="F250" s="56"/>
      <c r="G250" s="207"/>
    </row>
    <row r="251" spans="2:7" ht="18" x14ac:dyDescent="0.25">
      <c r="B251" s="245" t="s">
        <v>153</v>
      </c>
      <c r="C251" s="482" t="s">
        <v>370</v>
      </c>
      <c r="D251" s="482"/>
      <c r="E251" s="79"/>
      <c r="F251" s="139"/>
      <c r="G251" s="140"/>
    </row>
    <row r="252" spans="2:7" ht="18" x14ac:dyDescent="0.25">
      <c r="B252" s="317"/>
      <c r="C252" s="318"/>
      <c r="D252" s="272"/>
      <c r="F252" s="56"/>
      <c r="G252" s="207"/>
    </row>
    <row r="253" spans="2:7" ht="18" customHeight="1" x14ac:dyDescent="0.25">
      <c r="B253" s="319">
        <v>1</v>
      </c>
      <c r="C253" s="244" t="s">
        <v>97</v>
      </c>
      <c r="F253" s="56"/>
      <c r="G253" s="207"/>
    </row>
    <row r="254" spans="2:7" ht="18" customHeight="1" x14ac:dyDescent="0.25">
      <c r="B254" s="173"/>
      <c r="C254" s="209"/>
      <c r="F254" s="56"/>
      <c r="G254" s="207"/>
    </row>
    <row r="255" spans="2:7" ht="18" customHeight="1" x14ac:dyDescent="0.25">
      <c r="B255" s="57" t="s">
        <v>4</v>
      </c>
      <c r="C255" s="58" t="s">
        <v>72</v>
      </c>
      <c r="D255" s="60" t="s">
        <v>73</v>
      </c>
      <c r="E255" s="59" t="s">
        <v>74</v>
      </c>
      <c r="F255" s="57"/>
      <c r="G255" s="60" t="s">
        <v>75</v>
      </c>
    </row>
    <row r="256" spans="2:7" ht="18" customHeight="1" x14ac:dyDescent="0.25">
      <c r="B256" s="173"/>
      <c r="C256" s="174"/>
      <c r="F256" s="171"/>
      <c r="G256" s="206"/>
    </row>
    <row r="257" spans="2:7" ht="63.75" customHeight="1" x14ac:dyDescent="0.25">
      <c r="B257" s="289" t="s">
        <v>155</v>
      </c>
      <c r="C257" s="290" t="s">
        <v>156</v>
      </c>
      <c r="F257" s="171"/>
      <c r="G257" s="206"/>
    </row>
    <row r="258" spans="2:7" s="94" customFormat="1" ht="18" customHeight="1" x14ac:dyDescent="0.25">
      <c r="B258" s="173"/>
      <c r="C258" s="174" t="s">
        <v>157</v>
      </c>
      <c r="D258" s="207">
        <v>28</v>
      </c>
      <c r="E258" s="86"/>
      <c r="F258" s="171"/>
      <c r="G258" s="206">
        <f>E258*D258</f>
        <v>0</v>
      </c>
    </row>
    <row r="259" spans="2:7" ht="18" customHeight="1" x14ac:dyDescent="0.25">
      <c r="B259" s="173"/>
      <c r="C259" s="174" t="s">
        <v>158</v>
      </c>
      <c r="D259" s="207">
        <v>3</v>
      </c>
      <c r="E259" s="86"/>
      <c r="F259" s="171"/>
      <c r="G259" s="206">
        <f>E259*D259</f>
        <v>0</v>
      </c>
    </row>
    <row r="260" spans="2:7" s="94" customFormat="1" x14ac:dyDescent="0.25">
      <c r="B260" s="173"/>
      <c r="C260" s="246"/>
      <c r="D260" s="207"/>
      <c r="E260" s="207"/>
      <c r="F260" s="56"/>
      <c r="G260" s="206"/>
    </row>
    <row r="261" spans="2:7" ht="36" customHeight="1" x14ac:dyDescent="0.25">
      <c r="B261" s="289" t="s">
        <v>159</v>
      </c>
      <c r="C261" s="290" t="s">
        <v>160</v>
      </c>
      <c r="F261" s="171"/>
      <c r="G261" s="206"/>
    </row>
    <row r="262" spans="2:7" ht="18" customHeight="1" x14ac:dyDescent="0.25">
      <c r="B262" s="173"/>
      <c r="C262" s="174" t="s">
        <v>88</v>
      </c>
      <c r="D262" s="207">
        <v>9</v>
      </c>
      <c r="F262" s="171"/>
      <c r="G262" s="206">
        <f>E262*D262</f>
        <v>0</v>
      </c>
    </row>
    <row r="263" spans="2:7" ht="21" customHeight="1" x14ac:dyDescent="0.25">
      <c r="B263" s="173"/>
      <c r="C263" s="246"/>
      <c r="E263" s="320"/>
      <c r="F263" s="56"/>
      <c r="G263" s="206"/>
    </row>
    <row r="264" spans="2:7" ht="53.25" customHeight="1" x14ac:dyDescent="0.25">
      <c r="B264" s="289" t="s">
        <v>161</v>
      </c>
      <c r="C264" s="290" t="s">
        <v>162</v>
      </c>
      <c r="F264" s="171"/>
      <c r="G264" s="206"/>
    </row>
    <row r="265" spans="2:7" ht="18" customHeight="1" x14ac:dyDescent="0.25">
      <c r="B265" s="173"/>
      <c r="C265" s="174" t="s">
        <v>101</v>
      </c>
      <c r="D265" s="207">
        <v>2</v>
      </c>
      <c r="F265" s="171"/>
      <c r="G265" s="206">
        <f>E265*D265</f>
        <v>0</v>
      </c>
    </row>
    <row r="266" spans="2:7" s="94" customFormat="1" x14ac:dyDescent="0.25">
      <c r="B266" s="173"/>
      <c r="C266" s="246"/>
      <c r="D266" s="207"/>
      <c r="E266" s="207"/>
      <c r="F266" s="56"/>
      <c r="G266" s="206"/>
    </row>
    <row r="267" spans="2:7" ht="41.25" customHeight="1" x14ac:dyDescent="0.25">
      <c r="B267" s="289" t="s">
        <v>163</v>
      </c>
      <c r="C267" s="290" t="s">
        <v>164</v>
      </c>
      <c r="F267" s="171"/>
      <c r="G267" s="206"/>
    </row>
    <row r="268" spans="2:7" ht="18" customHeight="1" x14ac:dyDescent="0.25">
      <c r="B268" s="173"/>
      <c r="C268" s="174" t="s">
        <v>101</v>
      </c>
      <c r="D268" s="207">
        <v>2</v>
      </c>
      <c r="F268" s="171"/>
      <c r="G268" s="206">
        <f>E268*D268</f>
        <v>0</v>
      </c>
    </row>
    <row r="269" spans="2:7" x14ac:dyDescent="0.25">
      <c r="B269" s="173"/>
      <c r="C269" s="246"/>
      <c r="F269" s="56"/>
      <c r="G269" s="206"/>
    </row>
    <row r="270" spans="2:7" ht="51.75" customHeight="1" x14ac:dyDescent="0.25">
      <c r="B270" s="289" t="s">
        <v>165</v>
      </c>
      <c r="C270" s="290" t="s">
        <v>166</v>
      </c>
      <c r="F270" s="171"/>
      <c r="G270" s="206"/>
    </row>
    <row r="271" spans="2:7" ht="18" customHeight="1" x14ac:dyDescent="0.25">
      <c r="B271" s="173"/>
      <c r="C271" s="160" t="s">
        <v>101</v>
      </c>
      <c r="D271" s="187">
        <v>30</v>
      </c>
      <c r="E271" s="187"/>
      <c r="F271" s="187"/>
      <c r="G271" s="296">
        <f>E271*D271</f>
        <v>0</v>
      </c>
    </row>
    <row r="272" spans="2:7" ht="18" customHeight="1" x14ac:dyDescent="0.25">
      <c r="B272" s="173"/>
      <c r="C272" s="174"/>
      <c r="F272" s="171"/>
      <c r="G272" s="206"/>
    </row>
    <row r="273" spans="2:7" x14ac:dyDescent="0.25">
      <c r="B273" s="188"/>
      <c r="C273" s="189" t="s">
        <v>167</v>
      </c>
      <c r="D273" s="165"/>
      <c r="E273" s="165"/>
      <c r="F273" s="165"/>
      <c r="G273" s="183">
        <f>G271+G268+G265+G262+G259+G258</f>
        <v>0</v>
      </c>
    </row>
    <row r="274" spans="2:7" ht="18" customHeight="1" x14ac:dyDescent="0.25">
      <c r="B274" s="173"/>
      <c r="C274" s="246"/>
      <c r="D274" s="492"/>
      <c r="E274" s="259"/>
      <c r="F274" s="247"/>
      <c r="G274" s="208"/>
    </row>
    <row r="275" spans="2:7" ht="18" customHeight="1" x14ac:dyDescent="0.25">
      <c r="B275" s="319">
        <v>2</v>
      </c>
      <c r="C275" s="244" t="s">
        <v>168</v>
      </c>
      <c r="D275" s="270"/>
      <c r="E275" s="270"/>
      <c r="F275" s="186"/>
      <c r="G275" s="153"/>
    </row>
    <row r="276" spans="2:7" ht="21.75" customHeight="1" x14ac:dyDescent="0.25">
      <c r="B276" s="173"/>
      <c r="C276" s="174"/>
      <c r="F276" s="171"/>
      <c r="G276" s="206"/>
    </row>
    <row r="277" spans="2:7" ht="18" customHeight="1" x14ac:dyDescent="0.25">
      <c r="B277" s="57" t="s">
        <v>4</v>
      </c>
      <c r="C277" s="58" t="s">
        <v>72</v>
      </c>
      <c r="D277" s="60" t="s">
        <v>73</v>
      </c>
      <c r="E277" s="59" t="s">
        <v>74</v>
      </c>
      <c r="F277" s="57"/>
      <c r="G277" s="60" t="s">
        <v>75</v>
      </c>
    </row>
    <row r="278" spans="2:7" ht="18" customHeight="1" x14ac:dyDescent="0.25">
      <c r="B278" s="173"/>
      <c r="C278" s="174"/>
      <c r="F278" s="171"/>
      <c r="G278" s="206"/>
    </row>
    <row r="279" spans="2:7" ht="65.25" customHeight="1" x14ac:dyDescent="0.25">
      <c r="B279" s="289" t="s">
        <v>169</v>
      </c>
      <c r="C279" s="290" t="s">
        <v>170</v>
      </c>
      <c r="F279" s="171"/>
      <c r="G279" s="206"/>
    </row>
    <row r="280" spans="2:7" ht="24" customHeight="1" x14ac:dyDescent="0.25">
      <c r="B280" s="173"/>
      <c r="C280" s="174" t="s">
        <v>88</v>
      </c>
      <c r="D280" s="207">
        <v>1.5</v>
      </c>
      <c r="F280" s="171"/>
      <c r="G280" s="206">
        <f>E280*D280</f>
        <v>0</v>
      </c>
    </row>
    <row r="281" spans="2:7" ht="18" customHeight="1" x14ac:dyDescent="0.25">
      <c r="B281" s="173"/>
      <c r="C281" s="258"/>
      <c r="D281" s="171"/>
      <c r="E281" s="171"/>
      <c r="F281" s="247"/>
      <c r="G281" s="171"/>
    </row>
    <row r="282" spans="2:7" ht="69" customHeight="1" x14ac:dyDescent="0.25">
      <c r="B282" s="289" t="s">
        <v>171</v>
      </c>
      <c r="C282" s="290" t="s">
        <v>398</v>
      </c>
      <c r="F282" s="171"/>
      <c r="G282" s="206"/>
    </row>
    <row r="283" spans="2:7" ht="18" customHeight="1" x14ac:dyDescent="0.25">
      <c r="B283" s="173"/>
      <c r="C283" s="174" t="s">
        <v>101</v>
      </c>
      <c r="D283" s="207">
        <v>7</v>
      </c>
      <c r="F283" s="171"/>
      <c r="G283" s="206">
        <f>E283*D283</f>
        <v>0</v>
      </c>
    </row>
    <row r="284" spans="2:7" ht="18" customHeight="1" x14ac:dyDescent="0.25">
      <c r="B284" s="173"/>
      <c r="C284" s="246"/>
      <c r="D284" s="492"/>
      <c r="E284" s="259"/>
      <c r="F284" s="247"/>
      <c r="G284" s="208"/>
    </row>
    <row r="285" spans="2:7" ht="39.75" customHeight="1" x14ac:dyDescent="0.25">
      <c r="B285" s="289" t="s">
        <v>173</v>
      </c>
      <c r="C285" s="290" t="s">
        <v>174</v>
      </c>
      <c r="F285" s="171"/>
      <c r="G285" s="206"/>
    </row>
    <row r="286" spans="2:7" ht="18" customHeight="1" x14ac:dyDescent="0.25">
      <c r="B286" s="173"/>
      <c r="C286" s="174" t="s">
        <v>122</v>
      </c>
      <c r="D286" s="207">
        <v>1</v>
      </c>
      <c r="F286" s="171"/>
      <c r="G286" s="206">
        <f>E286*D286</f>
        <v>0</v>
      </c>
    </row>
    <row r="287" spans="2:7" x14ac:dyDescent="0.25">
      <c r="B287" s="173"/>
      <c r="C287" s="246"/>
      <c r="D287" s="492"/>
      <c r="E287" s="259"/>
      <c r="F287" s="247"/>
      <c r="G287" s="208"/>
    </row>
    <row r="288" spans="2:7" ht="36.75" customHeight="1" x14ac:dyDescent="0.25">
      <c r="B288" s="289" t="s">
        <v>175</v>
      </c>
      <c r="C288" s="290" t="s">
        <v>176</v>
      </c>
      <c r="F288" s="171"/>
      <c r="G288" s="206"/>
    </row>
    <row r="289" spans="2:9" s="56" customFormat="1" ht="18" customHeight="1" x14ac:dyDescent="0.2">
      <c r="B289" s="173"/>
      <c r="C289" s="174" t="s">
        <v>177</v>
      </c>
      <c r="D289" s="207"/>
      <c r="E289" s="207"/>
      <c r="F289" s="171"/>
      <c r="G289" s="206"/>
    </row>
    <row r="290" spans="2:9" s="56" customFormat="1" ht="18" customHeight="1" x14ac:dyDescent="0.2">
      <c r="B290" s="173"/>
      <c r="C290" s="174" t="s">
        <v>178</v>
      </c>
      <c r="D290" s="207">
        <v>418</v>
      </c>
      <c r="E290" s="86"/>
      <c r="F290" s="171"/>
      <c r="G290" s="206">
        <f>E290*D290</f>
        <v>0</v>
      </c>
    </row>
    <row r="291" spans="2:9" s="56" customFormat="1" ht="15" x14ac:dyDescent="0.2">
      <c r="B291" s="173"/>
      <c r="C291" s="174" t="s">
        <v>179</v>
      </c>
      <c r="D291" s="207"/>
      <c r="E291" s="207"/>
      <c r="F291" s="171"/>
      <c r="G291" s="206"/>
    </row>
    <row r="292" spans="2:9" s="56" customFormat="1" ht="18" customHeight="1" x14ac:dyDescent="0.2">
      <c r="B292" s="173"/>
      <c r="C292" s="174" t="s">
        <v>178</v>
      </c>
      <c r="D292" s="207">
        <v>450</v>
      </c>
      <c r="E292" s="86"/>
      <c r="F292" s="171"/>
      <c r="G292" s="206">
        <f>E292*D292</f>
        <v>0</v>
      </c>
    </row>
    <row r="293" spans="2:9" s="56" customFormat="1" ht="18" customHeight="1" x14ac:dyDescent="0.2">
      <c r="B293" s="173"/>
      <c r="C293" s="174"/>
      <c r="D293" s="207"/>
      <c r="E293" s="86"/>
      <c r="F293" s="171"/>
      <c r="G293" s="206"/>
    </row>
    <row r="294" spans="2:9" x14ac:dyDescent="0.25">
      <c r="B294" s="289" t="s">
        <v>180</v>
      </c>
      <c r="C294" s="290" t="s">
        <v>181</v>
      </c>
      <c r="F294" s="171"/>
      <c r="G294" s="206"/>
    </row>
    <row r="295" spans="2:9" ht="18" customHeight="1" x14ac:dyDescent="0.25">
      <c r="B295" s="173"/>
      <c r="C295" s="160" t="s">
        <v>101</v>
      </c>
      <c r="D295" s="187">
        <v>7</v>
      </c>
      <c r="E295" s="285"/>
      <c r="F295" s="187"/>
      <c r="G295" s="296">
        <f>E295*D295</f>
        <v>0</v>
      </c>
    </row>
    <row r="296" spans="2:9" ht="18" customHeight="1" x14ac:dyDescent="0.25">
      <c r="B296" s="173"/>
      <c r="C296" s="312"/>
      <c r="D296" s="171"/>
      <c r="E296" s="86"/>
      <c r="F296" s="171"/>
      <c r="G296" s="206"/>
    </row>
    <row r="297" spans="2:9" x14ac:dyDescent="0.25">
      <c r="B297" s="315"/>
      <c r="C297" s="321" t="s">
        <v>182</v>
      </c>
      <c r="D297" s="165"/>
      <c r="E297" s="165"/>
      <c r="F297" s="165"/>
      <c r="G297" s="166">
        <f>G295+G292+G290+G286+G283+G280</f>
        <v>0</v>
      </c>
    </row>
    <row r="298" spans="2:9" ht="18" customHeight="1" x14ac:dyDescent="0.25">
      <c r="B298" s="315"/>
      <c r="C298" s="246"/>
      <c r="D298" s="492"/>
      <c r="E298" s="259"/>
      <c r="F298" s="247"/>
      <c r="G298" s="208"/>
    </row>
    <row r="299" spans="2:9" ht="18" customHeight="1" x14ac:dyDescent="0.25">
      <c r="B299" s="319">
        <v>3</v>
      </c>
      <c r="C299" s="168" t="s">
        <v>183</v>
      </c>
      <c r="D299" s="186"/>
      <c r="E299" s="171"/>
      <c r="F299" s="171"/>
      <c r="G299" s="206"/>
    </row>
    <row r="300" spans="2:9" x14ac:dyDescent="0.25">
      <c r="B300" s="173"/>
      <c r="C300" s="174"/>
      <c r="F300" s="171"/>
      <c r="G300" s="206"/>
    </row>
    <row r="301" spans="2:9" ht="18" customHeight="1" x14ac:dyDescent="0.25">
      <c r="B301" s="57" t="s">
        <v>4</v>
      </c>
      <c r="C301" s="58" t="s">
        <v>72</v>
      </c>
      <c r="D301" s="60" t="s">
        <v>73</v>
      </c>
      <c r="E301" s="59" t="s">
        <v>74</v>
      </c>
      <c r="F301" s="57"/>
      <c r="G301" s="60" t="s">
        <v>75</v>
      </c>
    </row>
    <row r="302" spans="2:9" ht="18" customHeight="1" x14ac:dyDescent="0.25">
      <c r="B302" s="173"/>
      <c r="C302" s="174"/>
      <c r="F302" s="171"/>
      <c r="G302" s="206"/>
    </row>
    <row r="303" spans="2:9" ht="38.25" customHeight="1" x14ac:dyDescent="0.25">
      <c r="B303" s="289" t="s">
        <v>184</v>
      </c>
      <c r="C303" s="290" t="s">
        <v>185</v>
      </c>
      <c r="F303" s="171"/>
      <c r="G303" s="206"/>
      <c r="H303" s="25"/>
      <c r="I303" s="25"/>
    </row>
    <row r="304" spans="2:9" ht="18" customHeight="1" x14ac:dyDescent="0.25">
      <c r="B304" s="173"/>
      <c r="C304" s="174" t="s">
        <v>88</v>
      </c>
      <c r="D304" s="207">
        <v>3</v>
      </c>
      <c r="F304" s="171"/>
      <c r="G304" s="206">
        <f>E304*D304</f>
        <v>0</v>
      </c>
      <c r="H304" s="25"/>
      <c r="I304" s="25"/>
    </row>
    <row r="305" spans="2:9" ht="18" customHeight="1" x14ac:dyDescent="0.25">
      <c r="B305" s="173"/>
      <c r="C305" s="174"/>
      <c r="F305" s="171"/>
      <c r="G305" s="206"/>
      <c r="H305" s="25"/>
      <c r="I305" s="25"/>
    </row>
    <row r="306" spans="2:9" ht="36" customHeight="1" x14ac:dyDescent="0.25">
      <c r="B306" s="289" t="s">
        <v>186</v>
      </c>
      <c r="C306" s="290" t="s">
        <v>187</v>
      </c>
      <c r="F306" s="171"/>
      <c r="G306" s="206"/>
    </row>
    <row r="307" spans="2:9" x14ac:dyDescent="0.25">
      <c r="B307" s="173"/>
      <c r="C307" s="174" t="s">
        <v>88</v>
      </c>
      <c r="D307" s="207">
        <v>46</v>
      </c>
      <c r="F307" s="171"/>
      <c r="G307" s="206">
        <f>E307*D307</f>
        <v>0</v>
      </c>
      <c r="H307" s="25"/>
      <c r="I307" s="25"/>
    </row>
    <row r="308" spans="2:9" ht="18" customHeight="1" x14ac:dyDescent="0.25">
      <c r="B308" s="173"/>
      <c r="C308" s="246"/>
      <c r="D308" s="492"/>
      <c r="E308" s="259"/>
      <c r="F308" s="247"/>
      <c r="G308" s="208"/>
    </row>
    <row r="309" spans="2:9" ht="36.75" customHeight="1" x14ac:dyDescent="0.25">
      <c r="B309" s="289" t="s">
        <v>188</v>
      </c>
      <c r="C309" s="290" t="s">
        <v>189</v>
      </c>
      <c r="F309" s="171"/>
      <c r="G309" s="206"/>
      <c r="H309" s="25"/>
      <c r="I309" s="25"/>
    </row>
    <row r="310" spans="2:9" ht="18" customHeight="1" x14ac:dyDescent="0.25">
      <c r="B310" s="173"/>
      <c r="C310" s="174" t="s">
        <v>88</v>
      </c>
      <c r="D310" s="207">
        <v>4</v>
      </c>
      <c r="F310" s="171"/>
      <c r="G310" s="206">
        <f>E310*D310</f>
        <v>0</v>
      </c>
    </row>
    <row r="311" spans="2:9" ht="18" customHeight="1" x14ac:dyDescent="0.25">
      <c r="B311" s="173"/>
      <c r="C311" s="258"/>
      <c r="D311" s="171"/>
      <c r="E311" s="171"/>
      <c r="F311" s="247"/>
      <c r="G311" s="171"/>
      <c r="H311" s="25"/>
      <c r="I311" s="25"/>
    </row>
    <row r="312" spans="2:9" ht="25.5" customHeight="1" x14ac:dyDescent="0.25">
      <c r="B312" s="289" t="s">
        <v>190</v>
      </c>
      <c r="C312" s="290" t="s">
        <v>191</v>
      </c>
      <c r="F312" s="171"/>
      <c r="G312" s="206"/>
    </row>
    <row r="313" spans="2:9" ht="18" customHeight="1" x14ac:dyDescent="0.25">
      <c r="B313" s="173"/>
      <c r="C313" s="160" t="s">
        <v>88</v>
      </c>
      <c r="D313" s="187">
        <v>45</v>
      </c>
      <c r="E313" s="187"/>
      <c r="F313" s="187"/>
      <c r="G313" s="296">
        <f>E313*D313</f>
        <v>0</v>
      </c>
    </row>
    <row r="314" spans="2:9" ht="18" customHeight="1" x14ac:dyDescent="0.25">
      <c r="B314" s="173"/>
      <c r="C314" s="177"/>
      <c r="D314" s="178"/>
      <c r="E314" s="178"/>
      <c r="F314" s="178"/>
      <c r="G314" s="322"/>
    </row>
    <row r="315" spans="2:9" ht="38.25" customHeight="1" x14ac:dyDescent="0.25">
      <c r="B315" s="311"/>
      <c r="C315" s="181" t="s">
        <v>192</v>
      </c>
      <c r="D315" s="182"/>
      <c r="E315" s="182"/>
      <c r="F315" s="182"/>
      <c r="G315" s="183">
        <f>G313+G310+G307+G304</f>
        <v>0</v>
      </c>
    </row>
    <row r="316" spans="2:9" ht="18" customHeight="1" x14ac:dyDescent="0.25">
      <c r="B316" s="311"/>
      <c r="C316" s="246"/>
      <c r="D316" s="492"/>
      <c r="E316" s="259"/>
      <c r="F316" s="247"/>
      <c r="G316" s="208"/>
    </row>
    <row r="317" spans="2:9" ht="18" customHeight="1" x14ac:dyDescent="0.25">
      <c r="B317" s="319">
        <v>4</v>
      </c>
      <c r="C317" s="168" t="s">
        <v>193</v>
      </c>
      <c r="D317" s="186"/>
      <c r="E317" s="186"/>
      <c r="F317" s="186"/>
      <c r="G317" s="153"/>
    </row>
    <row r="318" spans="2:9" x14ac:dyDescent="0.25">
      <c r="B318" s="311"/>
      <c r="C318" s="312"/>
      <c r="D318" s="171"/>
      <c r="E318" s="171"/>
      <c r="F318" s="171"/>
      <c r="G318" s="206"/>
    </row>
    <row r="319" spans="2:9" ht="18" customHeight="1" x14ac:dyDescent="0.25">
      <c r="B319" s="57" t="s">
        <v>4</v>
      </c>
      <c r="C319" s="58" t="s">
        <v>72</v>
      </c>
      <c r="D319" s="60" t="s">
        <v>73</v>
      </c>
      <c r="E319" s="59" t="s">
        <v>74</v>
      </c>
      <c r="F319" s="57"/>
      <c r="G319" s="60" t="s">
        <v>75</v>
      </c>
    </row>
    <row r="320" spans="2:9" ht="18" customHeight="1" x14ac:dyDescent="0.25">
      <c r="B320" s="173"/>
      <c r="C320" s="174"/>
      <c r="F320" s="171"/>
      <c r="G320" s="206"/>
    </row>
    <row r="321" spans="2:9" ht="42.75" customHeight="1" x14ac:dyDescent="0.25">
      <c r="B321" s="289" t="s">
        <v>153</v>
      </c>
      <c r="C321" s="290" t="s">
        <v>194</v>
      </c>
      <c r="F321" s="171"/>
      <c r="G321" s="206"/>
    </row>
    <row r="322" spans="2:9" ht="18" customHeight="1" x14ac:dyDescent="0.25">
      <c r="B322" s="173"/>
      <c r="C322" s="174" t="s">
        <v>88</v>
      </c>
      <c r="D322" s="207">
        <v>42</v>
      </c>
      <c r="F322" s="171"/>
      <c r="G322" s="206">
        <f>E322*D322</f>
        <v>0</v>
      </c>
    </row>
    <row r="323" spans="2:9" ht="18" customHeight="1" x14ac:dyDescent="0.25">
      <c r="B323" s="173"/>
      <c r="C323" s="246"/>
      <c r="D323" s="492"/>
      <c r="E323" s="259"/>
      <c r="F323" s="247"/>
      <c r="G323" s="208"/>
    </row>
    <row r="324" spans="2:9" ht="40.5" customHeight="1" x14ac:dyDescent="0.25">
      <c r="B324" s="289" t="s">
        <v>195</v>
      </c>
      <c r="C324" s="290" t="s">
        <v>196</v>
      </c>
      <c r="F324" s="171"/>
      <c r="G324" s="206"/>
    </row>
    <row r="325" spans="2:9" ht="18" customHeight="1" x14ac:dyDescent="0.25">
      <c r="B325" s="173"/>
      <c r="C325" s="174" t="s">
        <v>88</v>
      </c>
      <c r="D325" s="207">
        <v>34</v>
      </c>
      <c r="F325" s="171"/>
      <c r="G325" s="206">
        <f>E325*D325</f>
        <v>0</v>
      </c>
    </row>
    <row r="326" spans="2:9" x14ac:dyDescent="0.25">
      <c r="B326" s="173"/>
      <c r="C326" s="246"/>
      <c r="D326" s="492"/>
      <c r="E326" s="259"/>
      <c r="F326" s="247"/>
      <c r="G326" s="208"/>
    </row>
    <row r="327" spans="2:9" ht="52.5" customHeight="1" x14ac:dyDescent="0.25">
      <c r="B327" s="289" t="s">
        <v>197</v>
      </c>
      <c r="C327" s="290" t="s">
        <v>198</v>
      </c>
      <c r="F327" s="171"/>
      <c r="G327" s="206"/>
    </row>
    <row r="328" spans="2:9" ht="36.75" customHeight="1" x14ac:dyDescent="0.25">
      <c r="B328" s="173"/>
      <c r="C328" s="290" t="s">
        <v>199</v>
      </c>
      <c r="F328" s="171"/>
      <c r="G328" s="206"/>
    </row>
    <row r="329" spans="2:9" x14ac:dyDescent="0.25">
      <c r="B329" s="173"/>
      <c r="C329" s="174" t="s">
        <v>200</v>
      </c>
      <c r="D329" s="207">
        <v>1</v>
      </c>
      <c r="F329" s="171"/>
      <c r="G329" s="206">
        <f>E329*D329</f>
        <v>0</v>
      </c>
    </row>
    <row r="330" spans="2:9" ht="25.5" customHeight="1" x14ac:dyDescent="0.25">
      <c r="B330" s="173"/>
      <c r="C330" s="290" t="s">
        <v>201</v>
      </c>
      <c r="F330" s="171"/>
      <c r="G330" s="206"/>
    </row>
    <row r="331" spans="2:9" s="94" customFormat="1" ht="18" customHeight="1" x14ac:dyDescent="0.25">
      <c r="B331" s="173"/>
      <c r="C331" s="174" t="s">
        <v>200</v>
      </c>
      <c r="D331" s="207">
        <v>1</v>
      </c>
      <c r="E331" s="207"/>
      <c r="F331" s="171"/>
      <c r="G331" s="206">
        <f>E331*D331</f>
        <v>0</v>
      </c>
    </row>
    <row r="332" spans="2:9" s="94" customFormat="1" ht="27.75" customHeight="1" x14ac:dyDescent="0.25">
      <c r="B332" s="173"/>
      <c r="C332" s="290" t="s">
        <v>202</v>
      </c>
      <c r="D332" s="207"/>
      <c r="E332" s="207"/>
      <c r="F332" s="171"/>
      <c r="G332" s="206"/>
    </row>
    <row r="333" spans="2:9" x14ac:dyDescent="0.25">
      <c r="B333" s="173"/>
      <c r="C333" s="160" t="s">
        <v>200</v>
      </c>
      <c r="D333" s="187">
        <v>1</v>
      </c>
      <c r="E333" s="187"/>
      <c r="F333" s="187"/>
      <c r="G333" s="296">
        <f>E333*D333</f>
        <v>0</v>
      </c>
      <c r="H333" s="172"/>
      <c r="I333" s="25"/>
    </row>
    <row r="334" spans="2:9" s="56" customFormat="1" ht="18" customHeight="1" x14ac:dyDescent="0.25">
      <c r="B334" s="173"/>
      <c r="C334" s="141"/>
      <c r="D334" s="207"/>
      <c r="E334" s="207"/>
      <c r="F334" s="171"/>
      <c r="G334" s="206"/>
    </row>
    <row r="335" spans="2:9" s="56" customFormat="1" ht="18" customHeight="1" x14ac:dyDescent="0.25">
      <c r="B335" s="188"/>
      <c r="C335" s="189" t="s">
        <v>203</v>
      </c>
      <c r="D335" s="182"/>
      <c r="E335" s="182"/>
      <c r="F335" s="182"/>
      <c r="G335" s="190">
        <f>G333+G331+G329+G325+G322</f>
        <v>0</v>
      </c>
    </row>
    <row r="336" spans="2:9" x14ac:dyDescent="0.25">
      <c r="B336" s="188"/>
      <c r="C336" s="246"/>
      <c r="D336" s="492"/>
      <c r="E336" s="259"/>
      <c r="F336" s="247"/>
      <c r="G336" s="208"/>
    </row>
    <row r="337" spans="2:9" ht="18" customHeight="1" x14ac:dyDescent="0.25">
      <c r="B337" s="188"/>
      <c r="C337" s="246"/>
      <c r="D337" s="492"/>
      <c r="E337" s="259"/>
      <c r="F337" s="247"/>
      <c r="G337" s="208"/>
    </row>
    <row r="338" spans="2:9" ht="18" customHeight="1" x14ac:dyDescent="0.25">
      <c r="B338" s="236"/>
      <c r="C338" s="237" t="s">
        <v>204</v>
      </c>
      <c r="D338" s="264"/>
      <c r="E338" s="264"/>
      <c r="F338" s="264"/>
      <c r="G338" s="323"/>
    </row>
    <row r="339" spans="2:9" ht="18" x14ac:dyDescent="0.25">
      <c r="B339" s="236"/>
      <c r="C339" s="237"/>
      <c r="D339" s="264"/>
      <c r="E339" s="264"/>
      <c r="F339" s="264"/>
      <c r="G339" s="323"/>
      <c r="H339" s="25"/>
      <c r="I339" s="25"/>
    </row>
    <row r="340" spans="2:9" ht="18" customHeight="1" x14ac:dyDescent="0.25">
      <c r="B340" s="173"/>
      <c r="C340" s="395" t="s">
        <v>39</v>
      </c>
      <c r="D340" s="171"/>
      <c r="E340" s="171"/>
      <c r="F340" s="208"/>
      <c r="G340" s="206">
        <f>G273</f>
        <v>0</v>
      </c>
      <c r="H340" s="25"/>
      <c r="I340" s="25"/>
    </row>
    <row r="341" spans="2:9" ht="18" customHeight="1" x14ac:dyDescent="0.25">
      <c r="B341" s="173"/>
      <c r="C341" s="324" t="s">
        <v>292</v>
      </c>
      <c r="F341" s="208"/>
      <c r="G341" s="206">
        <f>G297</f>
        <v>0</v>
      </c>
      <c r="H341" s="25"/>
      <c r="I341" s="25"/>
    </row>
    <row r="342" spans="2:9" ht="21" customHeight="1" x14ac:dyDescent="0.25">
      <c r="B342" s="311"/>
      <c r="C342" s="395" t="s">
        <v>293</v>
      </c>
      <c r="D342" s="171"/>
      <c r="E342" s="171"/>
      <c r="F342" s="171"/>
      <c r="G342" s="206">
        <f>G315</f>
        <v>0</v>
      </c>
    </row>
    <row r="343" spans="2:9" ht="18" customHeight="1" x14ac:dyDescent="0.25">
      <c r="B343" s="311"/>
      <c r="C343" s="325" t="s">
        <v>42</v>
      </c>
      <c r="D343" s="187"/>
      <c r="E343" s="187"/>
      <c r="F343" s="187"/>
      <c r="G343" s="296">
        <f>G335</f>
        <v>0</v>
      </c>
    </row>
    <row r="344" spans="2:9" ht="18" customHeight="1" x14ac:dyDescent="0.25">
      <c r="B344" s="326"/>
      <c r="C344" s="174" t="s">
        <v>294</v>
      </c>
      <c r="D344" s="270"/>
      <c r="F344" s="208"/>
      <c r="G344" s="206">
        <f>G340+G341+G342+G343</f>
        <v>0</v>
      </c>
    </row>
    <row r="345" spans="2:9" ht="18" customHeight="1" x14ac:dyDescent="0.25">
      <c r="B345" s="326"/>
      <c r="C345" s="327"/>
      <c r="D345" s="266"/>
      <c r="E345" s="272"/>
      <c r="F345" s="328"/>
      <c r="G345" s="323"/>
      <c r="H345" s="25"/>
      <c r="I345" s="25"/>
    </row>
    <row r="346" spans="2:9" ht="18" customHeight="1" x14ac:dyDescent="0.25">
      <c r="B346" s="311"/>
      <c r="C346" s="407" t="s">
        <v>371</v>
      </c>
      <c r="D346" s="165"/>
      <c r="E346" s="165"/>
      <c r="F346" s="165"/>
      <c r="G346" s="329">
        <f>G344*1</f>
        <v>0</v>
      </c>
    </row>
    <row r="347" spans="2:9" ht="18" customHeight="1" x14ac:dyDescent="0.25">
      <c r="B347" s="311"/>
      <c r="C347" s="269" t="s">
        <v>207</v>
      </c>
      <c r="D347" s="270"/>
      <c r="E347" s="270"/>
      <c r="F347" s="268"/>
      <c r="G347" s="270"/>
    </row>
    <row r="348" spans="2:9" ht="18" customHeight="1" x14ac:dyDescent="0.25">
      <c r="B348" s="173"/>
      <c r="C348" s="246"/>
      <c r="D348" s="492"/>
      <c r="E348" s="259"/>
      <c r="F348" s="247"/>
      <c r="G348" s="208"/>
    </row>
    <row r="349" spans="2:9" x14ac:dyDescent="0.25">
      <c r="B349" s="315"/>
      <c r="C349" s="209"/>
      <c r="F349" s="56"/>
      <c r="G349" s="207"/>
      <c r="H349" s="25"/>
      <c r="I349" s="25"/>
    </row>
    <row r="350" spans="2:9" ht="18" customHeight="1" x14ac:dyDescent="0.3">
      <c r="B350" s="236"/>
      <c r="C350" s="330" t="s">
        <v>372</v>
      </c>
      <c r="F350" s="56"/>
      <c r="G350" s="207"/>
    </row>
    <row r="351" spans="2:9" x14ac:dyDescent="0.25">
      <c r="B351" s="315"/>
      <c r="C351" s="209"/>
      <c r="F351" s="56"/>
      <c r="G351" s="207"/>
      <c r="H351" s="25"/>
      <c r="I351" s="25"/>
    </row>
    <row r="352" spans="2:9" ht="18" customHeight="1" x14ac:dyDescent="0.25">
      <c r="B352" s="57" t="s">
        <v>4</v>
      </c>
      <c r="C352" s="58" t="s">
        <v>72</v>
      </c>
      <c r="D352" s="60" t="s">
        <v>73</v>
      </c>
      <c r="E352" s="59" t="s">
        <v>74</v>
      </c>
      <c r="F352" s="57"/>
      <c r="G352" s="60" t="s">
        <v>75</v>
      </c>
    </row>
    <row r="353" spans="2:9" ht="18" customHeight="1" x14ac:dyDescent="0.25">
      <c r="B353" s="173"/>
      <c r="C353" s="174"/>
      <c r="F353" s="171"/>
      <c r="G353" s="206"/>
    </row>
    <row r="354" spans="2:9" ht="360" x14ac:dyDescent="0.25">
      <c r="B354" s="289">
        <v>1</v>
      </c>
      <c r="C354" s="216" t="s">
        <v>208</v>
      </c>
      <c r="D354" s="171"/>
      <c r="E354" s="171"/>
      <c r="F354" s="171"/>
      <c r="G354" s="206"/>
    </row>
    <row r="355" spans="2:9" ht="18" customHeight="1" x14ac:dyDescent="0.25">
      <c r="B355" s="173"/>
      <c r="C355" s="174" t="s">
        <v>373</v>
      </c>
      <c r="F355" s="208"/>
      <c r="G355" s="175"/>
    </row>
    <row r="356" spans="2:9" ht="18" customHeight="1" x14ac:dyDescent="0.25">
      <c r="B356" s="173"/>
      <c r="C356" s="174" t="s">
        <v>82</v>
      </c>
      <c r="D356" s="207">
        <v>832</v>
      </c>
      <c r="F356" s="207"/>
      <c r="G356" s="206">
        <f>E356*D356</f>
        <v>0</v>
      </c>
    </row>
    <row r="357" spans="2:9" ht="18" customHeight="1" x14ac:dyDescent="0.25">
      <c r="B357" s="173"/>
      <c r="C357" s="174" t="s">
        <v>374</v>
      </c>
      <c r="F357" s="208"/>
      <c r="G357" s="206"/>
    </row>
    <row r="358" spans="2:9" ht="18" customHeight="1" x14ac:dyDescent="0.25">
      <c r="B358" s="173"/>
      <c r="C358" s="174" t="s">
        <v>82</v>
      </c>
      <c r="D358" s="207">
        <v>336</v>
      </c>
      <c r="F358" s="207"/>
      <c r="G358" s="206">
        <f>E358*D358</f>
        <v>0</v>
      </c>
      <c r="H358" s="25"/>
      <c r="I358" s="25"/>
    </row>
    <row r="359" spans="2:9" ht="18" customHeight="1" x14ac:dyDescent="0.25">
      <c r="B359" s="173"/>
      <c r="C359" s="209"/>
      <c r="F359" s="56"/>
      <c r="G359" s="206"/>
    </row>
    <row r="360" spans="2:9" ht="315" x14ac:dyDescent="0.25">
      <c r="B360" s="289">
        <v>2</v>
      </c>
      <c r="C360" s="216" t="s">
        <v>212</v>
      </c>
      <c r="E360" s="171"/>
      <c r="F360" s="208"/>
      <c r="G360" s="206"/>
    </row>
    <row r="361" spans="2:9" ht="18" customHeight="1" x14ac:dyDescent="0.25">
      <c r="B361" s="173"/>
      <c r="C361" s="395" t="s">
        <v>375</v>
      </c>
      <c r="D361" s="171"/>
      <c r="E361" s="171"/>
      <c r="F361" s="208"/>
      <c r="G361" s="206"/>
    </row>
    <row r="362" spans="2:9" ht="18" customHeight="1" x14ac:dyDescent="0.25">
      <c r="B362" s="173"/>
      <c r="C362" s="174" t="s">
        <v>77</v>
      </c>
      <c r="D362" s="171">
        <v>3</v>
      </c>
      <c r="E362" s="171"/>
      <c r="F362" s="208"/>
      <c r="G362" s="206">
        <f>E362*D362</f>
        <v>0</v>
      </c>
    </row>
    <row r="363" spans="2:9" ht="18" customHeight="1" x14ac:dyDescent="0.25">
      <c r="B363" s="173"/>
      <c r="C363" s="395" t="s">
        <v>376</v>
      </c>
      <c r="D363" s="171"/>
      <c r="E363" s="171"/>
      <c r="F363" s="208"/>
      <c r="G363" s="206"/>
    </row>
    <row r="364" spans="2:9" ht="18" customHeight="1" x14ac:dyDescent="0.25">
      <c r="B364" s="173"/>
      <c r="C364" s="174" t="s">
        <v>77</v>
      </c>
      <c r="D364" s="171">
        <v>1</v>
      </c>
      <c r="E364" s="171"/>
      <c r="F364" s="208"/>
      <c r="G364" s="206">
        <f>E364*D364</f>
        <v>0</v>
      </c>
    </row>
    <row r="365" spans="2:9" ht="18" customHeight="1" x14ac:dyDescent="0.25">
      <c r="B365" s="173"/>
      <c r="C365" s="395" t="s">
        <v>377</v>
      </c>
      <c r="D365" s="171"/>
      <c r="E365" s="171"/>
      <c r="F365" s="208"/>
      <c r="G365" s="206"/>
    </row>
    <row r="366" spans="2:9" s="94" customFormat="1" ht="18" customHeight="1" x14ac:dyDescent="0.25">
      <c r="B366" s="173"/>
      <c r="C366" s="174" t="s">
        <v>77</v>
      </c>
      <c r="D366" s="171">
        <v>3</v>
      </c>
      <c r="E366" s="171"/>
      <c r="F366" s="208"/>
      <c r="G366" s="206">
        <f>E366*D366</f>
        <v>0</v>
      </c>
    </row>
    <row r="367" spans="2:9" ht="18" customHeight="1" x14ac:dyDescent="0.25">
      <c r="B367" s="173"/>
      <c r="C367" s="395" t="s">
        <v>378</v>
      </c>
      <c r="D367" s="171"/>
      <c r="E367" s="171"/>
      <c r="F367" s="208"/>
      <c r="G367" s="206"/>
    </row>
    <row r="368" spans="2:9" ht="18" customHeight="1" x14ac:dyDescent="0.25">
      <c r="B368" s="173"/>
      <c r="C368" s="174" t="s">
        <v>77</v>
      </c>
      <c r="D368" s="171">
        <v>1</v>
      </c>
      <c r="E368" s="171"/>
      <c r="F368" s="208"/>
      <c r="G368" s="206">
        <f>E368*D368</f>
        <v>0</v>
      </c>
    </row>
    <row r="369" spans="2:7" ht="18" customHeight="1" x14ac:dyDescent="0.25">
      <c r="B369" s="173"/>
      <c r="C369" s="395" t="s">
        <v>379</v>
      </c>
      <c r="D369" s="171"/>
      <c r="E369" s="171"/>
      <c r="F369" s="208"/>
      <c r="G369" s="206"/>
    </row>
    <row r="370" spans="2:7" ht="18" customHeight="1" x14ac:dyDescent="0.25">
      <c r="B370" s="173"/>
      <c r="C370" s="174" t="s">
        <v>77</v>
      </c>
      <c r="D370" s="171">
        <v>8</v>
      </c>
      <c r="E370" s="171"/>
      <c r="F370" s="208"/>
      <c r="G370" s="206">
        <f>E370*D370</f>
        <v>0</v>
      </c>
    </row>
    <row r="371" spans="2:7" ht="18" customHeight="1" x14ac:dyDescent="0.25">
      <c r="B371" s="173"/>
      <c r="C371" s="395" t="s">
        <v>380</v>
      </c>
      <c r="D371" s="171"/>
      <c r="E371" s="171"/>
      <c r="F371" s="208"/>
      <c r="G371" s="206"/>
    </row>
    <row r="372" spans="2:7" ht="18" customHeight="1" x14ac:dyDescent="0.25">
      <c r="B372" s="173"/>
      <c r="C372" s="174" t="s">
        <v>77</v>
      </c>
      <c r="D372" s="171">
        <v>1</v>
      </c>
      <c r="E372" s="171"/>
      <c r="F372" s="208"/>
      <c r="G372" s="206">
        <f>E372*D372</f>
        <v>0</v>
      </c>
    </row>
    <row r="373" spans="2:7" ht="18" customHeight="1" x14ac:dyDescent="0.25">
      <c r="B373" s="173"/>
      <c r="C373" s="395" t="s">
        <v>381</v>
      </c>
      <c r="D373" s="171"/>
      <c r="E373" s="171"/>
      <c r="F373" s="208"/>
      <c r="G373" s="206"/>
    </row>
    <row r="374" spans="2:7" ht="18" customHeight="1" x14ac:dyDescent="0.25">
      <c r="B374" s="173"/>
      <c r="C374" s="174" t="s">
        <v>77</v>
      </c>
      <c r="D374" s="171">
        <v>4</v>
      </c>
      <c r="E374" s="171"/>
      <c r="F374" s="208"/>
      <c r="G374" s="206">
        <f>E374*D374</f>
        <v>0</v>
      </c>
    </row>
    <row r="375" spans="2:7" ht="18" customHeight="1" x14ac:dyDescent="0.25">
      <c r="B375" s="173"/>
      <c r="C375" s="395" t="s">
        <v>382</v>
      </c>
      <c r="D375" s="171"/>
      <c r="E375" s="171"/>
      <c r="F375" s="208"/>
      <c r="G375" s="206"/>
    </row>
    <row r="376" spans="2:7" x14ac:dyDescent="0.25">
      <c r="B376" s="173"/>
      <c r="C376" s="174" t="s">
        <v>77</v>
      </c>
      <c r="D376" s="171">
        <v>2</v>
      </c>
      <c r="E376" s="171"/>
      <c r="F376" s="208"/>
      <c r="G376" s="206">
        <f>E376*D376</f>
        <v>0</v>
      </c>
    </row>
    <row r="377" spans="2:7" ht="18" customHeight="1" x14ac:dyDescent="0.25">
      <c r="B377" s="173"/>
      <c r="C377" s="395" t="s">
        <v>228</v>
      </c>
      <c r="D377" s="171"/>
      <c r="E377" s="171"/>
      <c r="F377" s="208"/>
      <c r="G377" s="206"/>
    </row>
    <row r="378" spans="2:7" s="56" customFormat="1" ht="15" x14ac:dyDescent="0.2">
      <c r="B378" s="173"/>
      <c r="C378" s="174" t="s">
        <v>77</v>
      </c>
      <c r="D378" s="171">
        <v>9</v>
      </c>
      <c r="E378" s="171"/>
      <c r="F378" s="208"/>
      <c r="G378" s="206">
        <f>E378*D378</f>
        <v>0</v>
      </c>
    </row>
    <row r="379" spans="2:7" s="56" customFormat="1" ht="15" x14ac:dyDescent="0.2">
      <c r="B379" s="173"/>
      <c r="C379" s="395" t="s">
        <v>383</v>
      </c>
      <c r="D379" s="171"/>
      <c r="E379" s="171"/>
      <c r="F379" s="208"/>
      <c r="G379" s="206"/>
    </row>
    <row r="380" spans="2:7" s="56" customFormat="1" ht="15" x14ac:dyDescent="0.2">
      <c r="B380" s="173"/>
      <c r="C380" s="174" t="s">
        <v>77</v>
      </c>
      <c r="D380" s="171">
        <v>1</v>
      </c>
      <c r="E380" s="171"/>
      <c r="F380" s="208"/>
      <c r="G380" s="206">
        <f>E380*D380</f>
        <v>0</v>
      </c>
    </row>
    <row r="381" spans="2:7" s="56" customFormat="1" ht="15" x14ac:dyDescent="0.2">
      <c r="B381" s="173"/>
      <c r="C381" s="395" t="s">
        <v>384</v>
      </c>
      <c r="D381" s="171"/>
      <c r="E381" s="171"/>
      <c r="F381" s="208"/>
      <c r="G381" s="206"/>
    </row>
    <row r="382" spans="2:7" s="56" customFormat="1" ht="15" x14ac:dyDescent="0.2">
      <c r="B382" s="173"/>
      <c r="C382" s="174" t="s">
        <v>77</v>
      </c>
      <c r="D382" s="171">
        <v>1</v>
      </c>
      <c r="E382" s="171"/>
      <c r="F382" s="208"/>
      <c r="G382" s="206">
        <f>E382*D382</f>
        <v>0</v>
      </c>
    </row>
    <row r="383" spans="2:7" s="56" customFormat="1" ht="15" x14ac:dyDescent="0.2">
      <c r="B383" s="173"/>
      <c r="C383" s="395" t="s">
        <v>301</v>
      </c>
      <c r="D383" s="171"/>
      <c r="E383" s="171"/>
      <c r="F383" s="208"/>
      <c r="G383" s="206"/>
    </row>
    <row r="384" spans="2:7" s="56" customFormat="1" ht="15" x14ac:dyDescent="0.2">
      <c r="B384" s="173"/>
      <c r="C384" s="174" t="s">
        <v>77</v>
      </c>
      <c r="D384" s="171">
        <v>1</v>
      </c>
      <c r="E384" s="171"/>
      <c r="F384" s="208"/>
      <c r="G384" s="206">
        <f>E384*D384</f>
        <v>0</v>
      </c>
    </row>
    <row r="385" spans="2:7" s="56" customFormat="1" ht="18" customHeight="1" x14ac:dyDescent="0.2">
      <c r="B385" s="173"/>
      <c r="C385" s="395" t="s">
        <v>385</v>
      </c>
      <c r="D385" s="171"/>
      <c r="E385" s="171"/>
      <c r="F385" s="208"/>
      <c r="G385" s="206"/>
    </row>
    <row r="386" spans="2:7" s="56" customFormat="1" ht="18" customHeight="1" x14ac:dyDescent="0.2">
      <c r="B386" s="173"/>
      <c r="C386" s="174" t="s">
        <v>77</v>
      </c>
      <c r="D386" s="171">
        <v>13</v>
      </c>
      <c r="E386" s="171"/>
      <c r="F386" s="208"/>
      <c r="G386" s="206">
        <f>E386*D386</f>
        <v>0</v>
      </c>
    </row>
    <row r="387" spans="2:7" s="56" customFormat="1" ht="18" customHeight="1" x14ac:dyDescent="0.2">
      <c r="B387" s="173"/>
      <c r="C387" s="275"/>
      <c r="D387" s="207"/>
      <c r="E387" s="207"/>
      <c r="G387" s="206"/>
    </row>
    <row r="388" spans="2:7" s="56" customFormat="1" ht="81.75" customHeight="1" x14ac:dyDescent="0.2">
      <c r="B388" s="289">
        <v>3</v>
      </c>
      <c r="C388" s="216" t="s">
        <v>234</v>
      </c>
      <c r="D388" s="171"/>
      <c r="E388" s="171"/>
      <c r="F388" s="208"/>
      <c r="G388" s="206"/>
    </row>
    <row r="389" spans="2:7" s="56" customFormat="1" ht="18" customHeight="1" x14ac:dyDescent="0.25">
      <c r="B389" s="173"/>
      <c r="C389" s="147"/>
      <c r="D389" s="171"/>
      <c r="E389" s="171"/>
      <c r="F389" s="171"/>
      <c r="G389" s="206"/>
    </row>
    <row r="390" spans="2:7" s="56" customFormat="1" ht="165" x14ac:dyDescent="0.2">
      <c r="B390" s="173"/>
      <c r="C390" s="216" t="s">
        <v>238</v>
      </c>
      <c r="D390" s="171"/>
      <c r="E390" s="171"/>
      <c r="F390" s="208"/>
      <c r="G390" s="206"/>
    </row>
    <row r="391" spans="2:7" ht="18" customHeight="1" x14ac:dyDescent="0.25">
      <c r="B391" s="173"/>
      <c r="C391" s="174" t="s">
        <v>77</v>
      </c>
      <c r="D391" s="171">
        <v>9</v>
      </c>
      <c r="E391" s="171"/>
      <c r="F391" s="208"/>
      <c r="G391" s="206">
        <f>E391*D391</f>
        <v>0</v>
      </c>
    </row>
    <row r="392" spans="2:7" s="56" customFormat="1" ht="18" customHeight="1" x14ac:dyDescent="0.25">
      <c r="B392" s="173"/>
      <c r="C392" s="147"/>
      <c r="D392" s="171"/>
      <c r="E392" s="171"/>
      <c r="F392" s="171"/>
      <c r="G392" s="206"/>
    </row>
    <row r="393" spans="2:7" ht="165" x14ac:dyDescent="0.25">
      <c r="B393" s="173"/>
      <c r="C393" s="216" t="s">
        <v>237</v>
      </c>
      <c r="D393" s="171"/>
      <c r="E393" s="171"/>
      <c r="F393" s="208"/>
      <c r="G393" s="206"/>
    </row>
    <row r="394" spans="2:7" ht="18" customHeight="1" x14ac:dyDescent="0.25">
      <c r="B394" s="173"/>
      <c r="C394" s="174" t="s">
        <v>77</v>
      </c>
      <c r="D394" s="171">
        <v>1</v>
      </c>
      <c r="E394" s="171"/>
      <c r="F394" s="208"/>
      <c r="G394" s="206">
        <f>E394*D394</f>
        <v>0</v>
      </c>
    </row>
    <row r="395" spans="2:7" s="56" customFormat="1" ht="18" customHeight="1" x14ac:dyDescent="0.25">
      <c r="B395" s="173"/>
      <c r="C395" s="147"/>
      <c r="D395" s="171"/>
      <c r="E395" s="171"/>
      <c r="F395" s="171"/>
      <c r="G395" s="206"/>
    </row>
    <row r="396" spans="2:7" ht="165" x14ac:dyDescent="0.25">
      <c r="B396" s="173"/>
      <c r="C396" s="216" t="s">
        <v>239</v>
      </c>
      <c r="D396" s="171"/>
      <c r="E396" s="171"/>
      <c r="F396" s="171"/>
      <c r="G396" s="206"/>
    </row>
    <row r="397" spans="2:7" ht="18" customHeight="1" x14ac:dyDescent="0.25">
      <c r="B397" s="173"/>
      <c r="C397" s="174" t="s">
        <v>77</v>
      </c>
      <c r="D397" s="171">
        <v>7</v>
      </c>
      <c r="E397" s="171"/>
      <c r="F397" s="171"/>
      <c r="G397" s="206">
        <f>E397*D397</f>
        <v>0</v>
      </c>
    </row>
    <row r="398" spans="2:7" s="56" customFormat="1" ht="18" customHeight="1" x14ac:dyDescent="0.25">
      <c r="B398" s="173"/>
      <c r="C398" s="147"/>
      <c r="D398" s="171"/>
      <c r="E398" s="171"/>
      <c r="F398" s="171"/>
      <c r="G398" s="206"/>
    </row>
    <row r="399" spans="2:7" ht="75" x14ac:dyDescent="0.25">
      <c r="B399" s="173"/>
      <c r="C399" s="216" t="s">
        <v>332</v>
      </c>
      <c r="D399" s="171"/>
      <c r="E399" s="171"/>
      <c r="F399" s="208"/>
      <c r="G399" s="206"/>
    </row>
    <row r="400" spans="2:7" ht="18" customHeight="1" x14ac:dyDescent="0.25">
      <c r="B400" s="173"/>
      <c r="C400" s="174" t="s">
        <v>77</v>
      </c>
      <c r="D400" s="171">
        <v>2</v>
      </c>
      <c r="E400" s="171"/>
      <c r="F400" s="208"/>
      <c r="G400" s="206">
        <f>E400*D400</f>
        <v>0</v>
      </c>
    </row>
    <row r="401" spans="2:7" s="56" customFormat="1" ht="18" customHeight="1" x14ac:dyDescent="0.25">
      <c r="B401" s="173"/>
      <c r="C401" s="147"/>
      <c r="D401" s="171"/>
      <c r="E401" s="171"/>
      <c r="F401" s="171"/>
      <c r="G401" s="206"/>
    </row>
    <row r="402" spans="2:7" ht="71.25" customHeight="1" x14ac:dyDescent="0.25">
      <c r="B402" s="173"/>
      <c r="C402" s="216" t="s">
        <v>240</v>
      </c>
      <c r="D402" s="171"/>
      <c r="E402" s="171"/>
      <c r="F402" s="208"/>
      <c r="G402" s="206"/>
    </row>
    <row r="403" spans="2:7" ht="18" customHeight="1" x14ac:dyDescent="0.25">
      <c r="B403" s="173"/>
      <c r="C403" s="216" t="s">
        <v>77</v>
      </c>
      <c r="D403" s="171">
        <v>1</v>
      </c>
      <c r="E403" s="171"/>
      <c r="F403" s="208"/>
      <c r="G403" s="206">
        <f>E403*D403</f>
        <v>0</v>
      </c>
    </row>
    <row r="404" spans="2:7" s="56" customFormat="1" ht="18" customHeight="1" x14ac:dyDescent="0.25">
      <c r="B404" s="173"/>
      <c r="C404" s="147"/>
      <c r="D404" s="171"/>
      <c r="E404" s="171"/>
      <c r="F404" s="171"/>
      <c r="G404" s="206"/>
    </row>
    <row r="405" spans="2:7" ht="81.75" customHeight="1" x14ac:dyDescent="0.25">
      <c r="B405" s="173"/>
      <c r="C405" s="216" t="s">
        <v>386</v>
      </c>
      <c r="D405" s="171"/>
      <c r="E405" s="171"/>
      <c r="F405" s="208"/>
      <c r="G405" s="206"/>
    </row>
    <row r="406" spans="2:7" ht="18" customHeight="1" x14ac:dyDescent="0.25">
      <c r="B406" s="173"/>
      <c r="C406" s="174" t="s">
        <v>77</v>
      </c>
      <c r="D406" s="171">
        <v>1</v>
      </c>
      <c r="E406" s="171"/>
      <c r="F406" s="208"/>
      <c r="G406" s="206">
        <f>E406*D406</f>
        <v>0</v>
      </c>
    </row>
    <row r="407" spans="2:7" ht="18" customHeight="1" x14ac:dyDescent="0.25">
      <c r="B407" s="173"/>
      <c r="C407" s="174"/>
      <c r="D407" s="171"/>
      <c r="E407" s="171"/>
      <c r="F407" s="208"/>
      <c r="G407" s="206"/>
    </row>
    <row r="408" spans="2:7" ht="69" customHeight="1" x14ac:dyDescent="0.25">
      <c r="B408" s="173"/>
      <c r="C408" s="251" t="s">
        <v>243</v>
      </c>
      <c r="E408" s="171"/>
      <c r="F408" s="208"/>
      <c r="G408" s="206"/>
    </row>
    <row r="409" spans="2:7" ht="18" customHeight="1" x14ac:dyDescent="0.25">
      <c r="B409" s="173"/>
      <c r="C409" s="174" t="s">
        <v>77</v>
      </c>
      <c r="D409" s="171">
        <v>9</v>
      </c>
      <c r="F409" s="56"/>
      <c r="G409" s="206">
        <f>E409*D409</f>
        <v>0</v>
      </c>
    </row>
    <row r="410" spans="2:7" ht="18" customHeight="1" x14ac:dyDescent="0.25">
      <c r="B410" s="56"/>
      <c r="C410" s="174"/>
      <c r="F410" s="56"/>
      <c r="G410" s="206"/>
    </row>
    <row r="411" spans="2:7" ht="80.25" customHeight="1" x14ac:dyDescent="0.25">
      <c r="B411" s="56"/>
      <c r="C411" s="216" t="s">
        <v>244</v>
      </c>
      <c r="E411" s="171"/>
      <c r="F411" s="208"/>
      <c r="G411" s="206"/>
    </row>
    <row r="412" spans="2:7" ht="18" customHeight="1" x14ac:dyDescent="0.25">
      <c r="B412" s="56"/>
      <c r="C412" s="174" t="s">
        <v>77</v>
      </c>
      <c r="D412" s="171">
        <v>3</v>
      </c>
      <c r="F412" s="56"/>
      <c r="G412" s="206">
        <f>E412*D412</f>
        <v>0</v>
      </c>
    </row>
    <row r="413" spans="2:7" ht="18" customHeight="1" x14ac:dyDescent="0.25">
      <c r="B413" s="56"/>
      <c r="C413" s="174"/>
      <c r="F413" s="56"/>
      <c r="G413" s="206"/>
    </row>
    <row r="414" spans="2:7" s="217" customFormat="1" ht="84" customHeight="1" x14ac:dyDescent="0.25">
      <c r="B414" s="289">
        <v>4</v>
      </c>
      <c r="C414" s="290" t="s">
        <v>408</v>
      </c>
      <c r="D414" s="171"/>
      <c r="E414" s="171"/>
      <c r="F414" s="208"/>
      <c r="G414" s="206"/>
    </row>
    <row r="415" spans="2:7" s="217" customFormat="1" ht="18" x14ac:dyDescent="0.25">
      <c r="B415" s="173"/>
      <c r="C415" s="174" t="s">
        <v>387</v>
      </c>
      <c r="D415" s="171"/>
      <c r="E415" s="171"/>
      <c r="F415" s="208"/>
      <c r="G415" s="206"/>
    </row>
    <row r="416" spans="2:7" s="217" customFormat="1" ht="18" x14ac:dyDescent="0.25">
      <c r="B416" s="173"/>
      <c r="C416" s="174" t="s">
        <v>82</v>
      </c>
      <c r="D416" s="171">
        <v>84</v>
      </c>
      <c r="E416" s="171"/>
      <c r="F416" s="208"/>
      <c r="G416" s="206">
        <f>E416*D416</f>
        <v>0</v>
      </c>
    </row>
    <row r="417" spans="2:7" s="217" customFormat="1" ht="18" x14ac:dyDescent="0.25">
      <c r="B417" s="173"/>
      <c r="C417" s="174" t="s">
        <v>388</v>
      </c>
      <c r="D417" s="171"/>
      <c r="E417" s="171"/>
      <c r="F417" s="208"/>
      <c r="G417" s="206"/>
    </row>
    <row r="418" spans="2:7" s="217" customFormat="1" ht="18" x14ac:dyDescent="0.25">
      <c r="B418" s="173"/>
      <c r="C418" s="174" t="s">
        <v>77</v>
      </c>
      <c r="D418" s="171">
        <v>28</v>
      </c>
      <c r="E418" s="171"/>
      <c r="F418" s="208"/>
      <c r="G418" s="206">
        <f>E418*D418</f>
        <v>0</v>
      </c>
    </row>
    <row r="419" spans="2:7" s="217" customFormat="1" ht="18" x14ac:dyDescent="0.25">
      <c r="B419" s="173"/>
      <c r="C419" s="174" t="s">
        <v>389</v>
      </c>
      <c r="D419" s="171"/>
      <c r="E419" s="171"/>
      <c r="F419" s="208"/>
      <c r="G419" s="206"/>
    </row>
    <row r="420" spans="2:7" s="217" customFormat="1" ht="18" x14ac:dyDescent="0.25">
      <c r="B420" s="173"/>
      <c r="C420" s="174" t="s">
        <v>77</v>
      </c>
      <c r="D420" s="171">
        <v>28</v>
      </c>
      <c r="E420" s="171"/>
      <c r="F420" s="208"/>
      <c r="G420" s="206">
        <f>E420*D420</f>
        <v>0</v>
      </c>
    </row>
    <row r="421" spans="2:7" ht="18" customHeight="1" x14ac:dyDescent="0.25">
      <c r="B421" s="173"/>
      <c r="C421" s="209"/>
      <c r="E421" s="171"/>
      <c r="F421" s="208"/>
      <c r="G421" s="206"/>
    </row>
    <row r="422" spans="2:7" ht="45" x14ac:dyDescent="0.25">
      <c r="B422" s="289">
        <v>5</v>
      </c>
      <c r="C422" s="290" t="s">
        <v>260</v>
      </c>
      <c r="F422" s="207"/>
      <c r="G422" s="206"/>
    </row>
    <row r="423" spans="2:7" ht="18" customHeight="1" x14ac:dyDescent="0.25">
      <c r="B423" s="247"/>
      <c r="C423" s="174" t="s">
        <v>82</v>
      </c>
      <c r="D423" s="207">
        <v>1168</v>
      </c>
      <c r="F423" s="56"/>
      <c r="G423" s="206">
        <f>E423*D423</f>
        <v>0</v>
      </c>
    </row>
    <row r="424" spans="2:7" ht="18" customHeight="1" x14ac:dyDescent="0.25">
      <c r="B424" s="289"/>
      <c r="C424" s="174"/>
      <c r="F424" s="207"/>
      <c r="G424" s="206"/>
    </row>
    <row r="425" spans="2:7" ht="23.25" customHeight="1" x14ac:dyDescent="0.25">
      <c r="B425" s="289">
        <v>6</v>
      </c>
      <c r="C425" s="290" t="s">
        <v>261</v>
      </c>
      <c r="F425" s="207"/>
      <c r="G425" s="206"/>
    </row>
    <row r="426" spans="2:7" ht="18" customHeight="1" x14ac:dyDescent="0.25">
      <c r="B426" s="56"/>
      <c r="C426" s="174" t="s">
        <v>82</v>
      </c>
      <c r="D426" s="207">
        <v>1168</v>
      </c>
      <c r="F426" s="56"/>
      <c r="G426" s="206">
        <f>E426*D426</f>
        <v>0</v>
      </c>
    </row>
    <row r="427" spans="2:7" x14ac:dyDescent="0.25">
      <c r="B427" s="289"/>
      <c r="C427" s="174"/>
      <c r="F427" s="207"/>
      <c r="G427" s="206"/>
    </row>
    <row r="428" spans="2:7" ht="36" customHeight="1" x14ac:dyDescent="0.25">
      <c r="B428" s="289">
        <v>7</v>
      </c>
      <c r="C428" s="290" t="s">
        <v>262</v>
      </c>
      <c r="F428" s="207"/>
      <c r="G428" s="206"/>
    </row>
    <row r="429" spans="2:7" x14ac:dyDescent="0.25">
      <c r="B429" s="56"/>
      <c r="C429" s="174" t="s">
        <v>82</v>
      </c>
      <c r="D429" s="207">
        <v>1168</v>
      </c>
      <c r="F429" s="23"/>
      <c r="G429" s="206">
        <f>E429*D429</f>
        <v>0</v>
      </c>
    </row>
    <row r="430" spans="2:7" ht="19.5" customHeight="1" x14ac:dyDescent="0.25">
      <c r="B430" s="289"/>
      <c r="C430" s="312"/>
      <c r="D430" s="171"/>
      <c r="F430" s="207"/>
      <c r="G430" s="206"/>
    </row>
    <row r="431" spans="2:7" ht="35.25" customHeight="1" x14ac:dyDescent="0.25">
      <c r="B431" s="289">
        <v>8</v>
      </c>
      <c r="C431" s="290" t="s">
        <v>263</v>
      </c>
      <c r="F431" s="207"/>
      <c r="G431" s="206"/>
    </row>
    <row r="432" spans="2:7" x14ac:dyDescent="0.25">
      <c r="B432" s="247"/>
      <c r="C432" s="174" t="s">
        <v>77</v>
      </c>
      <c r="D432" s="207">
        <v>1</v>
      </c>
      <c r="E432" s="171"/>
      <c r="F432" s="247"/>
      <c r="G432" s="206">
        <f>E432*D432</f>
        <v>0</v>
      </c>
    </row>
    <row r="433" spans="2:7" x14ac:dyDescent="0.25">
      <c r="B433" s="289"/>
      <c r="C433" s="312"/>
      <c r="D433" s="171"/>
      <c r="F433" s="207"/>
      <c r="G433" s="206"/>
    </row>
    <row r="434" spans="2:7" ht="36" customHeight="1" x14ac:dyDescent="0.25">
      <c r="B434" s="289">
        <v>9</v>
      </c>
      <c r="C434" s="290" t="s">
        <v>264</v>
      </c>
      <c r="F434" s="207"/>
      <c r="G434" s="206"/>
    </row>
    <row r="435" spans="2:7" x14ac:dyDescent="0.25">
      <c r="B435" s="247"/>
      <c r="C435" s="174" t="s">
        <v>77</v>
      </c>
      <c r="D435" s="207">
        <v>9</v>
      </c>
      <c r="E435" s="171"/>
      <c r="F435" s="247"/>
      <c r="G435" s="206">
        <f>E435*D435</f>
        <v>0</v>
      </c>
    </row>
    <row r="436" spans="2:7" x14ac:dyDescent="0.25">
      <c r="B436" s="289"/>
      <c r="C436" s="312"/>
      <c r="D436" s="171"/>
      <c r="F436" s="207"/>
      <c r="G436" s="206"/>
    </row>
    <row r="437" spans="2:7" ht="45" x14ac:dyDescent="0.25">
      <c r="B437" s="289">
        <v>10</v>
      </c>
      <c r="C437" s="290" t="s">
        <v>265</v>
      </c>
      <c r="F437" s="207"/>
      <c r="G437" s="206"/>
    </row>
    <row r="438" spans="2:7" x14ac:dyDescent="0.25">
      <c r="B438" s="247"/>
      <c r="C438" s="174" t="s">
        <v>77</v>
      </c>
      <c r="D438" s="207">
        <v>9</v>
      </c>
      <c r="E438" s="171"/>
      <c r="F438" s="247"/>
      <c r="G438" s="206">
        <f>E438*D438</f>
        <v>0</v>
      </c>
    </row>
    <row r="439" spans="2:7" ht="18" customHeight="1" x14ac:dyDescent="0.25">
      <c r="B439" s="289"/>
      <c r="C439" s="209"/>
      <c r="F439" s="207"/>
      <c r="G439" s="206"/>
    </row>
    <row r="440" spans="2:7" ht="30" x14ac:dyDescent="0.25">
      <c r="B440" s="313">
        <v>11</v>
      </c>
      <c r="C440" s="500" t="s">
        <v>290</v>
      </c>
      <c r="D440" s="187"/>
      <c r="E440" s="408"/>
      <c r="F440" s="409"/>
      <c r="G440" s="296">
        <f>ROUND(0.1*SUM(G356:G438),2)</f>
        <v>0</v>
      </c>
    </row>
    <row r="441" spans="2:7" ht="18" customHeight="1" x14ac:dyDescent="0.25">
      <c r="B441" s="173"/>
      <c r="C441" s="232"/>
      <c r="D441" s="178"/>
      <c r="F441" s="56"/>
      <c r="G441" s="206"/>
    </row>
    <row r="442" spans="2:7" ht="18" customHeight="1" x14ac:dyDescent="0.25">
      <c r="B442" s="289"/>
      <c r="C442" s="344" t="s">
        <v>266</v>
      </c>
      <c r="D442" s="235"/>
      <c r="E442" s="182"/>
      <c r="F442" s="182"/>
      <c r="G442" s="190">
        <f>G440+G438+G435+G432+G429+G426+G423+G420+G418+G416+G412+G409+G406+G403+G400+G397+G394+G391+G386+G384+G382+G380+G378+G376+G374+G372+G370+G368+G366+G364+G362+G358+G356</f>
        <v>0</v>
      </c>
    </row>
    <row r="443" spans="2:7" ht="18" customHeight="1" x14ac:dyDescent="0.25">
      <c r="B443" s="254"/>
      <c r="C443" s="237"/>
      <c r="D443" s="238"/>
      <c r="E443" s="233"/>
      <c r="F443" s="178"/>
      <c r="G443" s="322"/>
    </row>
    <row r="444" spans="2:7" s="94" customFormat="1" ht="18" customHeight="1" x14ac:dyDescent="0.25">
      <c r="B444" s="236"/>
      <c r="C444" s="209"/>
      <c r="D444" s="207"/>
      <c r="E444" s="238"/>
      <c r="F444" s="238"/>
      <c r="G444" s="239"/>
    </row>
    <row r="445" spans="2:7" s="94" customFormat="1" ht="18" customHeight="1" x14ac:dyDescent="0.25">
      <c r="B445" s="236"/>
      <c r="C445" s="209"/>
      <c r="D445" s="207"/>
      <c r="E445" s="238"/>
      <c r="F445" s="238"/>
      <c r="G445" s="239"/>
    </row>
    <row r="446" spans="2:7" s="94" customFormat="1" ht="18" customHeight="1" x14ac:dyDescent="0.25">
      <c r="B446" s="236"/>
      <c r="C446" s="209"/>
      <c r="D446" s="207"/>
      <c r="E446" s="238"/>
      <c r="F446" s="238"/>
      <c r="G446" s="239"/>
    </row>
    <row r="447" spans="2:7" s="94" customFormat="1" ht="18" customHeight="1" x14ac:dyDescent="0.25">
      <c r="B447" s="236"/>
      <c r="C447" s="346" t="s">
        <v>308</v>
      </c>
      <c r="D447" s="207"/>
      <c r="E447" s="238"/>
      <c r="F447" s="238"/>
      <c r="G447" s="239"/>
    </row>
    <row r="448" spans="2:7" s="94" customFormat="1" ht="18" customHeight="1" x14ac:dyDescent="0.25">
      <c r="B448" s="236"/>
      <c r="C448" s="246"/>
      <c r="D448" s="207"/>
      <c r="E448" s="238"/>
      <c r="F448" s="238"/>
      <c r="G448" s="239"/>
    </row>
    <row r="449" spans="2:7" ht="18" customHeight="1" x14ac:dyDescent="0.25">
      <c r="B449" s="57" t="s">
        <v>4</v>
      </c>
      <c r="C449" s="58" t="s">
        <v>72</v>
      </c>
      <c r="D449" s="60" t="s">
        <v>73</v>
      </c>
      <c r="E449" s="59" t="s">
        <v>74</v>
      </c>
      <c r="F449" s="57"/>
      <c r="G449" s="60" t="s">
        <v>75</v>
      </c>
    </row>
    <row r="450" spans="2:7" ht="18" customHeight="1" x14ac:dyDescent="0.25">
      <c r="B450" s="173"/>
      <c r="C450" s="174"/>
      <c r="F450" s="171"/>
      <c r="G450" s="206"/>
    </row>
    <row r="451" spans="2:7" s="94" customFormat="1" ht="30" x14ac:dyDescent="0.25">
      <c r="B451" s="289">
        <v>1</v>
      </c>
      <c r="C451" s="290" t="s">
        <v>267</v>
      </c>
      <c r="D451" s="207"/>
      <c r="E451" s="207"/>
      <c r="F451" s="56"/>
      <c r="G451" s="207"/>
    </row>
    <row r="452" spans="2:7" s="94" customFormat="1" ht="18" customHeight="1" x14ac:dyDescent="0.25">
      <c r="B452" s="173"/>
      <c r="C452" s="312" t="s">
        <v>82</v>
      </c>
      <c r="D452" s="207">
        <v>1168</v>
      </c>
      <c r="E452" s="207"/>
      <c r="F452" s="56"/>
      <c r="G452" s="207">
        <f>E452*D452</f>
        <v>0</v>
      </c>
    </row>
    <row r="453" spans="2:7" s="94" customFormat="1" ht="18" customHeight="1" x14ac:dyDescent="0.25">
      <c r="B453" s="173"/>
      <c r="C453" s="312"/>
      <c r="D453" s="171"/>
      <c r="E453" s="207"/>
      <c r="F453" s="56"/>
      <c r="G453" s="207"/>
    </row>
    <row r="454" spans="2:7" s="94" customFormat="1" ht="30" x14ac:dyDescent="0.25">
      <c r="B454" s="289">
        <v>2</v>
      </c>
      <c r="C454" s="310" t="s">
        <v>268</v>
      </c>
      <c r="D454" s="207"/>
      <c r="E454" s="207"/>
      <c r="F454" s="207"/>
      <c r="G454" s="207"/>
    </row>
    <row r="455" spans="2:7" s="94" customFormat="1" ht="18" customHeight="1" x14ac:dyDescent="0.25">
      <c r="B455" s="173"/>
      <c r="C455" s="250" t="s">
        <v>94</v>
      </c>
      <c r="D455" s="207">
        <v>1</v>
      </c>
      <c r="E455" s="171"/>
      <c r="F455" s="171"/>
      <c r="G455" s="207">
        <f>E455*D455</f>
        <v>0</v>
      </c>
    </row>
    <row r="456" spans="2:7" s="94" customFormat="1" ht="18" customHeight="1" x14ac:dyDescent="0.25">
      <c r="B456" s="173"/>
      <c r="C456" s="312"/>
      <c r="D456" s="171"/>
      <c r="E456" s="171"/>
      <c r="F456" s="171"/>
      <c r="G456" s="207"/>
    </row>
    <row r="457" spans="2:7" s="94" customFormat="1" ht="45" x14ac:dyDescent="0.25">
      <c r="B457" s="289">
        <v>3</v>
      </c>
      <c r="C457" s="251" t="s">
        <v>269</v>
      </c>
      <c r="D457" s="171"/>
      <c r="E457" s="207"/>
      <c r="F457" s="207"/>
      <c r="G457" s="207"/>
    </row>
    <row r="458" spans="2:7" s="94" customFormat="1" ht="18" customHeight="1" x14ac:dyDescent="0.25">
      <c r="B458" s="252"/>
      <c r="C458" s="250" t="s">
        <v>94</v>
      </c>
      <c r="D458" s="207">
        <v>1</v>
      </c>
      <c r="E458" s="171"/>
      <c r="F458" s="171"/>
      <c r="G458" s="207">
        <f>E458*D458</f>
        <v>0</v>
      </c>
    </row>
    <row r="459" spans="2:7" s="94" customFormat="1" ht="18" customHeight="1" x14ac:dyDescent="0.25">
      <c r="B459" s="252"/>
      <c r="C459" s="250"/>
      <c r="D459" s="207"/>
      <c r="E459" s="207"/>
      <c r="F459" s="207"/>
      <c r="G459" s="207"/>
    </row>
    <row r="460" spans="2:7" s="94" customFormat="1" ht="45" x14ac:dyDescent="0.25">
      <c r="B460" s="289">
        <v>4</v>
      </c>
      <c r="C460" s="253" t="s">
        <v>270</v>
      </c>
      <c r="D460" s="207"/>
      <c r="E460" s="248"/>
      <c r="F460" s="249"/>
      <c r="G460" s="207"/>
    </row>
    <row r="461" spans="2:7" s="94" customFormat="1" ht="18" customHeight="1" x14ac:dyDescent="0.25">
      <c r="B461" s="252"/>
      <c r="C461" s="250" t="s">
        <v>94</v>
      </c>
      <c r="D461" s="207">
        <v>1</v>
      </c>
      <c r="E461" s="171"/>
      <c r="F461" s="171"/>
      <c r="G461" s="207">
        <f>E461*D461</f>
        <v>0</v>
      </c>
    </row>
    <row r="462" spans="2:7" s="94" customFormat="1" ht="18" customHeight="1" x14ac:dyDescent="0.25">
      <c r="B462" s="252"/>
      <c r="C462" s="250"/>
      <c r="D462" s="207"/>
      <c r="E462" s="171"/>
      <c r="F462" s="171"/>
      <c r="G462" s="207"/>
    </row>
    <row r="463" spans="2:7" s="94" customFormat="1" x14ac:dyDescent="0.25">
      <c r="B463" s="289">
        <v>5</v>
      </c>
      <c r="C463" s="251" t="s">
        <v>271</v>
      </c>
      <c r="D463" s="207"/>
      <c r="E463" s="207"/>
      <c r="F463" s="171"/>
      <c r="G463" s="207"/>
    </row>
    <row r="464" spans="2:7" s="94" customFormat="1" ht="18" customHeight="1" x14ac:dyDescent="0.25">
      <c r="B464" s="254"/>
      <c r="C464" s="255" t="s">
        <v>90</v>
      </c>
      <c r="D464" s="171">
        <v>40</v>
      </c>
      <c r="E464" s="207"/>
      <c r="F464" s="171"/>
      <c r="G464" s="207">
        <f>E464*D464</f>
        <v>0</v>
      </c>
    </row>
    <row r="465" spans="2:15" s="94" customFormat="1" ht="18" customHeight="1" x14ac:dyDescent="0.25">
      <c r="B465" s="254"/>
      <c r="C465" s="255"/>
      <c r="D465" s="171"/>
      <c r="E465" s="207"/>
      <c r="F465" s="171"/>
      <c r="G465" s="207"/>
    </row>
    <row r="466" spans="2:15" s="94" customFormat="1" x14ac:dyDescent="0.25">
      <c r="B466" s="289">
        <v>6</v>
      </c>
      <c r="C466" s="251" t="s">
        <v>272</v>
      </c>
      <c r="D466" s="171"/>
      <c r="E466" s="207"/>
      <c r="F466" s="171"/>
      <c r="G466" s="207"/>
    </row>
    <row r="467" spans="2:15" s="94" customFormat="1" ht="18" customHeight="1" x14ac:dyDescent="0.25">
      <c r="B467" s="256"/>
      <c r="C467" s="257" t="s">
        <v>90</v>
      </c>
      <c r="D467" s="187">
        <v>15</v>
      </c>
      <c r="E467" s="187"/>
      <c r="F467" s="187"/>
      <c r="G467" s="187">
        <f>E467*D467</f>
        <v>0</v>
      </c>
    </row>
    <row r="468" spans="2:15" s="94" customFormat="1" ht="18" customHeight="1" x14ac:dyDescent="0.25">
      <c r="B468" s="254"/>
      <c r="C468" s="312"/>
      <c r="D468" s="171"/>
      <c r="E468" s="207"/>
      <c r="F468" s="171"/>
      <c r="G468" s="207"/>
    </row>
    <row r="469" spans="2:15" s="94" customFormat="1" ht="18" customHeight="1" x14ac:dyDescent="0.25">
      <c r="B469" s="410">
        <v>10</v>
      </c>
      <c r="C469" s="411" t="s">
        <v>273</v>
      </c>
      <c r="D469" s="412"/>
      <c r="E469" s="412"/>
      <c r="F469" s="412"/>
      <c r="G469" s="413">
        <f>G467+G464+G461+G458+G455+G452</f>
        <v>0</v>
      </c>
    </row>
    <row r="470" spans="2:15" s="56" customFormat="1" ht="18" customHeight="1" x14ac:dyDescent="0.25">
      <c r="B470" s="254"/>
      <c r="C470" s="258"/>
      <c r="D470" s="238"/>
      <c r="E470" s="171"/>
      <c r="F470" s="171"/>
      <c r="G470" s="24"/>
      <c r="J470" s="19"/>
      <c r="K470" s="19"/>
      <c r="L470" s="19"/>
      <c r="M470" s="240"/>
      <c r="N470" s="241"/>
    </row>
    <row r="471" spans="2:15" s="56" customFormat="1" ht="15" x14ac:dyDescent="0.2">
      <c r="B471" s="254"/>
      <c r="C471" s="246"/>
      <c r="D471" s="171"/>
      <c r="E471" s="171"/>
      <c r="F471" s="171"/>
      <c r="G471" s="24"/>
      <c r="J471" s="19"/>
      <c r="K471" s="19"/>
      <c r="L471" s="19"/>
      <c r="M471" s="240"/>
      <c r="N471" s="241"/>
    </row>
    <row r="472" spans="2:15" s="56" customFormat="1" ht="18" customHeight="1" x14ac:dyDescent="0.25">
      <c r="B472" s="236"/>
      <c r="C472" s="246"/>
      <c r="D472" s="492"/>
      <c r="E472" s="171"/>
      <c r="F472" s="171"/>
      <c r="G472" s="24"/>
      <c r="I472" s="247"/>
      <c r="J472" s="25"/>
      <c r="K472" s="25"/>
      <c r="L472" s="25"/>
      <c r="M472" s="240"/>
      <c r="N472" s="241"/>
      <c r="O472" s="247"/>
    </row>
    <row r="473" spans="2:15" s="56" customFormat="1" ht="15" x14ac:dyDescent="0.2">
      <c r="B473" s="19"/>
      <c r="C473" s="246"/>
      <c r="D473" s="492"/>
      <c r="E473" s="171"/>
      <c r="F473" s="171"/>
      <c r="G473" s="24"/>
      <c r="I473" s="247"/>
      <c r="J473" s="25"/>
      <c r="K473" s="25"/>
      <c r="L473" s="25"/>
      <c r="M473" s="240"/>
      <c r="N473" s="241"/>
      <c r="O473" s="247"/>
    </row>
    <row r="474" spans="2:15" s="56" customFormat="1" ht="18" customHeight="1" x14ac:dyDescent="0.25">
      <c r="B474" s="19"/>
      <c r="C474" s="261"/>
      <c r="D474" s="492"/>
      <c r="E474" s="171"/>
      <c r="F474" s="171"/>
      <c r="G474" s="24"/>
      <c r="I474" s="247"/>
      <c r="J474" s="25"/>
      <c r="K474" s="25"/>
      <c r="L474" s="25"/>
      <c r="M474" s="240"/>
      <c r="N474" s="241"/>
      <c r="O474" s="247"/>
    </row>
    <row r="475" spans="2:15" ht="18" customHeight="1" x14ac:dyDescent="0.25">
      <c r="C475" s="261"/>
      <c r="D475" s="494"/>
      <c r="E475" s="238"/>
      <c r="F475" s="238"/>
      <c r="G475" s="239"/>
      <c r="I475" s="25"/>
      <c r="J475" s="25"/>
      <c r="K475" s="25"/>
      <c r="L475" s="25"/>
      <c r="M475" s="25"/>
      <c r="N475" s="25"/>
      <c r="O475" s="25"/>
    </row>
    <row r="476" spans="2:15" ht="18" x14ac:dyDescent="0.25">
      <c r="C476" s="265"/>
      <c r="D476" s="494"/>
      <c r="E476" s="259"/>
      <c r="F476" s="247"/>
      <c r="G476" s="171"/>
      <c r="I476" s="25"/>
      <c r="J476" s="25"/>
      <c r="K476" s="25"/>
      <c r="L476" s="25"/>
      <c r="M476" s="25"/>
      <c r="N476" s="25"/>
      <c r="O476" s="25"/>
    </row>
    <row r="477" spans="2:15" ht="18" customHeight="1" x14ac:dyDescent="0.25">
      <c r="C477" s="267"/>
      <c r="D477" s="266"/>
      <c r="E477" s="259"/>
      <c r="F477" s="247"/>
      <c r="G477" s="208"/>
      <c r="I477" s="25"/>
      <c r="J477" s="25"/>
      <c r="K477" s="25"/>
      <c r="L477" s="25"/>
      <c r="M477" s="25"/>
      <c r="N477" s="25"/>
      <c r="O477" s="25"/>
    </row>
    <row r="478" spans="2:15" ht="18" customHeight="1" x14ac:dyDescent="0.25">
      <c r="C478" s="157"/>
      <c r="D478" s="270"/>
      <c r="E478" s="259"/>
      <c r="F478" s="247"/>
      <c r="G478" s="208"/>
      <c r="I478" s="25"/>
      <c r="J478" s="25"/>
      <c r="K478" s="25"/>
      <c r="L478" s="25"/>
      <c r="M478" s="25"/>
      <c r="N478" s="25"/>
      <c r="O478" s="25"/>
    </row>
    <row r="479" spans="2:15" x14ac:dyDescent="0.25">
      <c r="C479" s="157"/>
      <c r="E479" s="259"/>
      <c r="F479" s="247"/>
      <c r="G479" s="208"/>
    </row>
    <row r="480" spans="2:15" ht="18" customHeight="1" x14ac:dyDescent="0.25">
      <c r="C480" s="157"/>
      <c r="E480" s="262"/>
      <c r="F480" s="263"/>
      <c r="G480" s="264"/>
    </row>
    <row r="481" spans="2:12" ht="18" customHeight="1" x14ac:dyDescent="0.25">
      <c r="C481" s="157"/>
      <c r="E481" s="262"/>
      <c r="F481" s="263"/>
      <c r="G481" s="264"/>
    </row>
    <row r="482" spans="2:12" ht="18" x14ac:dyDescent="0.25">
      <c r="C482" s="156"/>
      <c r="E482" s="266"/>
      <c r="F482" s="215"/>
      <c r="G482" s="266"/>
    </row>
    <row r="483" spans="2:12" ht="18" customHeight="1" x14ac:dyDescent="0.25">
      <c r="C483" s="157"/>
      <c r="E483" s="270"/>
      <c r="F483" s="94"/>
      <c r="G483" s="152"/>
    </row>
    <row r="484" spans="2:12" ht="18" customHeight="1" x14ac:dyDescent="0.25">
      <c r="C484" s="157"/>
    </row>
    <row r="485" spans="2:12" x14ac:dyDescent="0.25">
      <c r="C485" s="157"/>
    </row>
    <row r="486" spans="2:12" ht="18" customHeight="1" x14ac:dyDescent="0.25">
      <c r="C486" s="157"/>
    </row>
    <row r="487" spans="2:12" ht="18" customHeight="1" x14ac:dyDescent="0.25">
      <c r="C487" s="157"/>
    </row>
    <row r="488" spans="2:12" x14ac:dyDescent="0.25">
      <c r="C488" s="157"/>
    </row>
    <row r="489" spans="2:12" ht="18" customHeight="1" x14ac:dyDescent="0.25">
      <c r="C489" s="157"/>
    </row>
    <row r="490" spans="2:12" ht="18" customHeight="1" x14ac:dyDescent="0.25">
      <c r="C490" s="157"/>
    </row>
    <row r="491" spans="2:12" s="56" customFormat="1" ht="15" x14ac:dyDescent="0.2">
      <c r="B491" s="19"/>
      <c r="C491" s="157"/>
      <c r="D491" s="207"/>
      <c r="E491" s="207"/>
      <c r="F491" s="19"/>
      <c r="G491" s="21"/>
    </row>
    <row r="492" spans="2:12" s="56" customFormat="1" ht="18" customHeight="1" x14ac:dyDescent="0.2">
      <c r="B492" s="19"/>
      <c r="C492" s="157"/>
      <c r="D492" s="207"/>
      <c r="E492" s="207"/>
      <c r="F492" s="19"/>
      <c r="G492" s="21"/>
    </row>
    <row r="493" spans="2:12" s="56" customFormat="1" ht="18" customHeight="1" x14ac:dyDescent="0.2">
      <c r="B493" s="19"/>
      <c r="C493" s="157"/>
      <c r="D493" s="207"/>
      <c r="E493" s="207"/>
      <c r="F493" s="19"/>
      <c r="G493" s="21"/>
    </row>
    <row r="494" spans="2:12" s="56" customFormat="1" x14ac:dyDescent="0.25">
      <c r="B494" s="19"/>
      <c r="C494" s="269"/>
      <c r="D494" s="207"/>
      <c r="E494" s="207"/>
      <c r="F494" s="19"/>
      <c r="G494" s="21"/>
    </row>
    <row r="495" spans="2:12" s="56" customFormat="1" ht="18" customHeight="1" x14ac:dyDescent="0.25">
      <c r="B495" s="19"/>
      <c r="C495" s="271"/>
      <c r="D495" s="270"/>
      <c r="E495" s="207"/>
      <c r="F495" s="19"/>
      <c r="G495" s="21"/>
    </row>
    <row r="496" spans="2:12" s="260" customFormat="1" ht="18" customHeight="1" x14ac:dyDescent="0.25">
      <c r="B496" s="19"/>
      <c r="C496" s="20"/>
      <c r="D496" s="272"/>
      <c r="E496" s="207"/>
      <c r="F496" s="19"/>
      <c r="G496" s="21"/>
      <c r="H496" s="263"/>
      <c r="I496" s="263"/>
      <c r="J496" s="263"/>
      <c r="K496" s="263"/>
      <c r="L496" s="263"/>
    </row>
    <row r="498" spans="2:12" s="56" customFormat="1" ht="18" customHeight="1" x14ac:dyDescent="0.2">
      <c r="B498" s="19"/>
      <c r="C498" s="20"/>
      <c r="D498" s="207"/>
      <c r="E498" s="207"/>
      <c r="F498" s="19"/>
      <c r="G498" s="21"/>
    </row>
    <row r="499" spans="2:12" s="56" customFormat="1" ht="18" customHeight="1" x14ac:dyDescent="0.2">
      <c r="B499" s="19"/>
      <c r="C499" s="92"/>
      <c r="D499" s="207"/>
      <c r="E499" s="207"/>
      <c r="F499" s="19"/>
      <c r="G499" s="21"/>
    </row>
    <row r="500" spans="2:12" s="56" customFormat="1" x14ac:dyDescent="0.25">
      <c r="B500" s="19"/>
      <c r="C500" s="157"/>
      <c r="D500" s="207"/>
      <c r="E500" s="270"/>
      <c r="F500" s="268"/>
      <c r="G500" s="270"/>
    </row>
    <row r="501" spans="2:12" s="56" customFormat="1" ht="18" customHeight="1" x14ac:dyDescent="0.25">
      <c r="B501" s="19"/>
      <c r="C501" s="273"/>
      <c r="D501" s="207"/>
      <c r="E501" s="272"/>
      <c r="F501" s="260"/>
      <c r="G501" s="272"/>
    </row>
    <row r="502" spans="2:12" s="56" customFormat="1" ht="18" customHeight="1" x14ac:dyDescent="0.25">
      <c r="B502" s="19"/>
      <c r="C502" s="258"/>
      <c r="D502" s="272"/>
      <c r="E502" s="207"/>
      <c r="F502" s="19"/>
      <c r="G502" s="21"/>
    </row>
    <row r="503" spans="2:12" s="56" customFormat="1" ht="18" customHeight="1" x14ac:dyDescent="0.2">
      <c r="B503" s="19"/>
      <c r="C503" s="20"/>
      <c r="D503" s="171"/>
      <c r="E503" s="207"/>
      <c r="F503" s="19"/>
      <c r="G503" s="21"/>
    </row>
    <row r="504" spans="2:12" s="56" customFormat="1" ht="18" customHeight="1" x14ac:dyDescent="0.2">
      <c r="B504" s="19"/>
      <c r="C504" s="20"/>
      <c r="D504" s="207"/>
      <c r="E504" s="207"/>
      <c r="F504" s="19"/>
      <c r="G504" s="21"/>
    </row>
    <row r="505" spans="2:12" s="56" customFormat="1" ht="18" customHeight="1" x14ac:dyDescent="0.2">
      <c r="B505" s="19"/>
      <c r="C505" s="20"/>
      <c r="D505" s="207"/>
      <c r="E505" s="207"/>
      <c r="F505" s="19"/>
      <c r="G505" s="21"/>
    </row>
    <row r="506" spans="2:12" s="56" customFormat="1" ht="18" customHeight="1" x14ac:dyDescent="0.2">
      <c r="B506" s="19"/>
      <c r="C506" s="20"/>
      <c r="D506" s="207"/>
      <c r="E506" s="207"/>
      <c r="F506" s="19"/>
      <c r="G506" s="21"/>
    </row>
    <row r="507" spans="2:12" s="56" customFormat="1" ht="18" customHeight="1" x14ac:dyDescent="0.25">
      <c r="B507" s="19"/>
      <c r="C507" s="20"/>
      <c r="D507" s="207"/>
      <c r="E507" s="274"/>
      <c r="F507" s="260"/>
      <c r="G507" s="274"/>
    </row>
    <row r="508" spans="2:12" s="260" customFormat="1" ht="18" customHeight="1" x14ac:dyDescent="0.25">
      <c r="B508" s="19"/>
      <c r="C508" s="20"/>
      <c r="D508" s="207"/>
      <c r="E508" s="171"/>
      <c r="F508" s="247"/>
      <c r="G508" s="171"/>
      <c r="H508" s="263"/>
      <c r="I508" s="263"/>
      <c r="J508" s="263"/>
      <c r="K508" s="263"/>
      <c r="L508" s="263"/>
    </row>
    <row r="509" spans="2:12" s="260" customFormat="1" ht="18" customHeight="1" x14ac:dyDescent="0.25">
      <c r="B509" s="19"/>
      <c r="C509" s="20"/>
      <c r="D509" s="207"/>
      <c r="E509" s="207"/>
      <c r="F509" s="19"/>
      <c r="G509" s="21"/>
      <c r="H509" s="263"/>
      <c r="I509" s="263"/>
      <c r="J509" s="263"/>
      <c r="K509" s="263"/>
      <c r="L509" s="263"/>
    </row>
    <row r="510" spans="2:12" s="215" customFormat="1" ht="18" customHeight="1" x14ac:dyDescent="0.25">
      <c r="B510" s="19"/>
      <c r="C510" s="20"/>
      <c r="D510" s="207"/>
      <c r="E510" s="207"/>
      <c r="F510" s="19"/>
      <c r="G510" s="21"/>
    </row>
    <row r="511" spans="2:12" s="94" customFormat="1" ht="18" customHeight="1" x14ac:dyDescent="0.25">
      <c r="B511" s="19"/>
      <c r="C511" s="20"/>
      <c r="D511" s="207"/>
      <c r="E511" s="207"/>
      <c r="F511" s="19"/>
      <c r="G511" s="21"/>
    </row>
    <row r="512" spans="2:12" ht="18" customHeight="1" x14ac:dyDescent="0.25"/>
    <row r="513" spans="2:7" ht="18" customHeight="1" x14ac:dyDescent="0.25"/>
    <row r="514" spans="2:7" ht="18" customHeight="1" x14ac:dyDescent="0.25"/>
    <row r="515" spans="2:7" ht="18" customHeight="1" x14ac:dyDescent="0.25"/>
    <row r="516" spans="2:7" ht="18" customHeight="1" x14ac:dyDescent="0.25"/>
    <row r="517" spans="2:7" ht="18" customHeight="1" x14ac:dyDescent="0.25"/>
    <row r="518" spans="2:7" ht="18" customHeight="1" x14ac:dyDescent="0.25"/>
    <row r="519" spans="2:7" ht="18" customHeight="1" x14ac:dyDescent="0.25"/>
    <row r="520" spans="2:7" ht="18" customHeight="1" x14ac:dyDescent="0.25"/>
    <row r="521" spans="2:7" ht="18" customHeight="1" x14ac:dyDescent="0.25"/>
    <row r="522" spans="2:7" ht="18" customHeight="1" x14ac:dyDescent="0.25"/>
    <row r="523" spans="2:7" ht="18" customHeight="1" x14ac:dyDescent="0.25"/>
    <row r="524" spans="2:7" ht="18" customHeight="1" x14ac:dyDescent="0.25"/>
    <row r="525" spans="2:7" ht="18" customHeight="1" x14ac:dyDescent="0.25"/>
    <row r="526" spans="2:7" ht="18" customHeight="1" x14ac:dyDescent="0.25">
      <c r="C526" s="275"/>
    </row>
    <row r="527" spans="2:7" ht="18" customHeight="1" x14ac:dyDescent="0.25"/>
    <row r="528" spans="2:7" s="268" customFormat="1" ht="18" customHeight="1" x14ac:dyDescent="0.25">
      <c r="B528" s="19"/>
      <c r="C528" s="20"/>
      <c r="D528" s="207"/>
      <c r="E528" s="207"/>
      <c r="F528" s="19"/>
      <c r="G528" s="21"/>
    </row>
    <row r="529" spans="2:7" s="260" customFormat="1" ht="18" customHeight="1" x14ac:dyDescent="0.25">
      <c r="B529" s="19"/>
      <c r="C529" s="20"/>
      <c r="D529" s="207"/>
      <c r="E529" s="207"/>
      <c r="F529" s="19"/>
      <c r="G529" s="21"/>
    </row>
    <row r="530" spans="2:7" ht="18" customHeight="1" x14ac:dyDescent="0.25"/>
    <row r="531" spans="2:7" ht="18" customHeight="1" x14ac:dyDescent="0.25"/>
    <row r="532" spans="2:7" ht="18" customHeight="1" x14ac:dyDescent="0.25">
      <c r="F532" s="56"/>
      <c r="G532" s="207"/>
    </row>
    <row r="533" spans="2:7" ht="18" customHeight="1" x14ac:dyDescent="0.25"/>
    <row r="534" spans="2:7" ht="18" customHeight="1" x14ac:dyDescent="0.25"/>
    <row r="535" spans="2:7" s="260" customFormat="1" ht="18" customHeight="1" x14ac:dyDescent="0.25">
      <c r="B535" s="19"/>
      <c r="C535" s="20"/>
      <c r="D535" s="207"/>
      <c r="E535" s="207"/>
      <c r="F535" s="19"/>
      <c r="G535" s="21"/>
    </row>
    <row r="536" spans="2:7" s="247" customFormat="1" ht="18" customHeight="1" x14ac:dyDescent="0.2">
      <c r="B536" s="19"/>
      <c r="C536" s="20"/>
      <c r="D536" s="207"/>
      <c r="E536" s="207"/>
      <c r="F536" s="19"/>
      <c r="G536" s="21"/>
    </row>
    <row r="537" spans="2:7" ht="18" customHeight="1" x14ac:dyDescent="0.25"/>
    <row r="538" spans="2:7" ht="18" customHeight="1" x14ac:dyDescent="0.25"/>
    <row r="539" spans="2:7" ht="18" customHeight="1" x14ac:dyDescent="0.25"/>
    <row r="540" spans="2:7" ht="18" customHeight="1" x14ac:dyDescent="0.25"/>
    <row r="541" spans="2:7" ht="18" customHeight="1" x14ac:dyDescent="0.25">
      <c r="C541" s="275"/>
    </row>
    <row r="542" spans="2:7" ht="18" customHeight="1" x14ac:dyDescent="0.25"/>
    <row r="543" spans="2:7" ht="18" customHeight="1" x14ac:dyDescent="0.25"/>
    <row r="544" spans="2:7" ht="18" customHeight="1" x14ac:dyDescent="0.25"/>
    <row r="545" spans="2:7" ht="18" customHeight="1" x14ac:dyDescent="0.25"/>
    <row r="546" spans="2:7" ht="18" customHeight="1" x14ac:dyDescent="0.25"/>
    <row r="547" spans="2:7" ht="18" customHeight="1" x14ac:dyDescent="0.25">
      <c r="F547" s="56"/>
      <c r="G547" s="207"/>
    </row>
    <row r="548" spans="2:7" ht="18" customHeight="1" x14ac:dyDescent="0.25"/>
    <row r="549" spans="2:7" ht="18" customHeight="1" x14ac:dyDescent="0.25"/>
    <row r="550" spans="2:7" ht="18" customHeight="1" x14ac:dyDescent="0.25"/>
    <row r="551" spans="2:7" ht="18" customHeight="1" x14ac:dyDescent="0.25"/>
    <row r="552" spans="2:7" ht="18" customHeight="1" x14ac:dyDescent="0.25"/>
    <row r="553" spans="2:7" ht="18" customHeight="1" x14ac:dyDescent="0.25"/>
    <row r="554" spans="2:7" ht="18" customHeight="1" x14ac:dyDescent="0.25">
      <c r="C554" s="92"/>
    </row>
    <row r="555" spans="2:7" ht="18" customHeight="1" x14ac:dyDescent="0.25"/>
    <row r="556" spans="2:7" ht="18" customHeight="1" x14ac:dyDescent="0.25"/>
    <row r="557" spans="2:7" ht="18" customHeight="1" x14ac:dyDescent="0.25"/>
    <row r="558" spans="2:7" ht="18" customHeight="1" x14ac:dyDescent="0.25"/>
    <row r="559" spans="2:7" ht="18" customHeight="1" x14ac:dyDescent="0.25"/>
    <row r="560" spans="2:7" s="56" customFormat="1" ht="18" customHeight="1" x14ac:dyDescent="0.2">
      <c r="B560" s="19"/>
      <c r="C560" s="20"/>
      <c r="D560" s="207"/>
      <c r="E560" s="207"/>
      <c r="F560" s="19"/>
      <c r="G560" s="21"/>
    </row>
    <row r="561" spans="2:7" ht="18" customHeight="1" x14ac:dyDescent="0.25">
      <c r="C561" s="156"/>
    </row>
    <row r="562" spans="2:7" ht="18" customHeight="1" x14ac:dyDescent="0.25">
      <c r="C562" s="156"/>
      <c r="D562" s="171"/>
    </row>
    <row r="563" spans="2:7" ht="18" customHeight="1" x14ac:dyDescent="0.25">
      <c r="C563" s="156"/>
      <c r="D563" s="171"/>
    </row>
    <row r="564" spans="2:7" ht="18" customHeight="1" x14ac:dyDescent="0.25">
      <c r="C564" s="209"/>
      <c r="D564" s="171"/>
    </row>
    <row r="565" spans="2:7" ht="18" customHeight="1" x14ac:dyDescent="0.25">
      <c r="C565" s="156"/>
    </row>
    <row r="566" spans="2:7" ht="18" customHeight="1" x14ac:dyDescent="0.25">
      <c r="C566" s="92"/>
      <c r="D566" s="171"/>
    </row>
    <row r="567" spans="2:7" ht="18" customHeight="1" x14ac:dyDescent="0.25">
      <c r="C567" s="92"/>
      <c r="E567" s="171"/>
      <c r="F567" s="25"/>
      <c r="G567" s="27"/>
    </row>
    <row r="568" spans="2:7" ht="18" customHeight="1" x14ac:dyDescent="0.25">
      <c r="C568" s="92"/>
      <c r="E568" s="171"/>
      <c r="F568" s="25"/>
      <c r="G568" s="27"/>
    </row>
    <row r="569" spans="2:7" ht="18" customHeight="1" x14ac:dyDescent="0.25">
      <c r="C569" s="156"/>
      <c r="E569" s="171"/>
      <c r="F569" s="25"/>
      <c r="G569" s="27"/>
    </row>
    <row r="570" spans="2:7" ht="18" customHeight="1" x14ac:dyDescent="0.25">
      <c r="C570" s="156"/>
      <c r="D570" s="171"/>
      <c r="F570" s="56"/>
      <c r="G570" s="207"/>
    </row>
    <row r="571" spans="2:7" ht="18" customHeight="1" x14ac:dyDescent="0.25">
      <c r="C571" s="156"/>
      <c r="D571" s="171"/>
      <c r="E571" s="171"/>
      <c r="F571" s="25"/>
      <c r="G571" s="27"/>
    </row>
    <row r="572" spans="2:7" ht="18" customHeight="1" x14ac:dyDescent="0.25">
      <c r="C572" s="156"/>
      <c r="D572" s="171"/>
    </row>
    <row r="573" spans="2:7" ht="18" customHeight="1" x14ac:dyDescent="0.25">
      <c r="C573" s="156"/>
      <c r="D573" s="171"/>
    </row>
    <row r="574" spans="2:7" ht="18" customHeight="1" x14ac:dyDescent="0.25">
      <c r="C574" s="156"/>
      <c r="D574" s="171"/>
    </row>
    <row r="575" spans="2:7" s="56" customFormat="1" ht="18" customHeight="1" x14ac:dyDescent="0.2">
      <c r="B575" s="19"/>
      <c r="C575" s="92"/>
      <c r="D575" s="171"/>
      <c r="E575" s="171"/>
      <c r="F575" s="25"/>
      <c r="G575" s="27"/>
    </row>
    <row r="576" spans="2:7" ht="18" customHeight="1" x14ac:dyDescent="0.25">
      <c r="C576" s="156"/>
      <c r="E576" s="171"/>
      <c r="F576" s="25"/>
      <c r="G576" s="27"/>
    </row>
    <row r="577" spans="3:7" ht="18" customHeight="1" x14ac:dyDescent="0.25">
      <c r="C577" s="156"/>
      <c r="D577" s="171"/>
      <c r="E577" s="171"/>
      <c r="F577" s="25"/>
      <c r="G577" s="27"/>
    </row>
    <row r="578" spans="3:7" ht="18" customHeight="1" x14ac:dyDescent="0.25">
      <c r="C578" s="156"/>
      <c r="D578" s="171"/>
      <c r="E578" s="171"/>
      <c r="F578" s="25"/>
      <c r="G578" s="27"/>
    </row>
    <row r="579" spans="3:7" ht="18" customHeight="1" x14ac:dyDescent="0.25">
      <c r="C579" s="156"/>
      <c r="D579" s="171"/>
      <c r="E579" s="171"/>
      <c r="F579" s="25"/>
      <c r="G579" s="27"/>
    </row>
    <row r="580" spans="3:7" ht="18" customHeight="1" x14ac:dyDescent="0.25">
      <c r="C580" s="92"/>
      <c r="D580" s="171"/>
      <c r="E580" s="171"/>
      <c r="F580" s="25"/>
      <c r="G580" s="27"/>
    </row>
    <row r="581" spans="3:7" ht="18" customHeight="1" x14ac:dyDescent="0.25">
      <c r="C581" s="92"/>
    </row>
    <row r="582" spans="3:7" ht="18" customHeight="1" x14ac:dyDescent="0.25">
      <c r="C582" s="156"/>
      <c r="E582" s="171"/>
      <c r="F582" s="25"/>
      <c r="G582" s="27"/>
    </row>
    <row r="583" spans="3:7" ht="18" customHeight="1" x14ac:dyDescent="0.25">
      <c r="C583" s="156"/>
      <c r="D583" s="171"/>
      <c r="E583" s="171"/>
      <c r="F583" s="25"/>
      <c r="G583" s="27"/>
    </row>
    <row r="584" spans="3:7" ht="18" customHeight="1" x14ac:dyDescent="0.25">
      <c r="C584" s="156"/>
      <c r="D584" s="171"/>
      <c r="E584" s="171"/>
      <c r="F584" s="25"/>
      <c r="G584" s="27"/>
    </row>
    <row r="585" spans="3:7" ht="18" customHeight="1" x14ac:dyDescent="0.25">
      <c r="C585" s="92"/>
      <c r="D585" s="171"/>
      <c r="E585" s="171"/>
      <c r="F585" s="25"/>
      <c r="G585" s="27"/>
    </row>
    <row r="586" spans="3:7" ht="18" customHeight="1" x14ac:dyDescent="0.25">
      <c r="C586" s="92"/>
    </row>
    <row r="587" spans="3:7" ht="18" customHeight="1" x14ac:dyDescent="0.25">
      <c r="C587" s="92"/>
    </row>
    <row r="588" spans="3:7" ht="18" customHeight="1" x14ac:dyDescent="0.25">
      <c r="C588" s="92"/>
      <c r="E588" s="171"/>
      <c r="F588" s="25"/>
      <c r="G588" s="27"/>
    </row>
    <row r="589" spans="3:7" ht="18" customHeight="1" x14ac:dyDescent="0.25">
      <c r="C589" s="92"/>
      <c r="E589" s="171"/>
      <c r="F589" s="25"/>
      <c r="G589" s="27"/>
    </row>
    <row r="590" spans="3:7" ht="18" customHeight="1" x14ac:dyDescent="0.25">
      <c r="C590" s="92"/>
      <c r="E590" s="171"/>
      <c r="F590" s="25"/>
      <c r="G590" s="27"/>
    </row>
    <row r="591" spans="3:7" ht="18" customHeight="1" x14ac:dyDescent="0.25">
      <c r="C591" s="92"/>
    </row>
    <row r="592" spans="3:7" ht="18" customHeight="1" x14ac:dyDescent="0.25">
      <c r="C592" s="92"/>
    </row>
    <row r="593" spans="2:7" ht="18" customHeight="1" x14ac:dyDescent="0.25">
      <c r="C593" s="92"/>
    </row>
    <row r="594" spans="2:7" ht="18" customHeight="1" x14ac:dyDescent="0.25">
      <c r="C594" s="92"/>
    </row>
    <row r="595" spans="2:7" s="25" customFormat="1" ht="18" customHeight="1" x14ac:dyDescent="0.2">
      <c r="B595" s="19"/>
      <c r="C595" s="92"/>
      <c r="D595" s="207"/>
      <c r="E595" s="207"/>
      <c r="F595" s="19"/>
      <c r="G595" s="21"/>
    </row>
    <row r="596" spans="2:7" s="25" customFormat="1" ht="18" customHeight="1" x14ac:dyDescent="0.2">
      <c r="B596" s="19"/>
      <c r="C596" s="92"/>
      <c r="D596" s="207"/>
      <c r="E596" s="207"/>
      <c r="F596" s="19"/>
      <c r="G596" s="21"/>
    </row>
    <row r="597" spans="2:7" s="25" customFormat="1" ht="18" customHeight="1" x14ac:dyDescent="0.2">
      <c r="B597" s="19"/>
      <c r="C597" s="92"/>
      <c r="D597" s="207"/>
      <c r="E597" s="207"/>
      <c r="F597" s="19"/>
      <c r="G597" s="21"/>
    </row>
    <row r="598" spans="2:7" s="56" customFormat="1" ht="18" customHeight="1" x14ac:dyDescent="0.2">
      <c r="B598" s="19"/>
      <c r="C598" s="92"/>
      <c r="D598" s="207"/>
      <c r="E598" s="207"/>
      <c r="F598" s="19"/>
      <c r="G598" s="21"/>
    </row>
    <row r="599" spans="2:7" s="25" customFormat="1" ht="18" customHeight="1" x14ac:dyDescent="0.2">
      <c r="B599" s="19"/>
      <c r="C599" s="92"/>
      <c r="D599" s="207"/>
      <c r="E599" s="207"/>
      <c r="F599" s="19"/>
      <c r="G599" s="21"/>
    </row>
    <row r="600" spans="2:7" ht="18" customHeight="1" x14ac:dyDescent="0.25">
      <c r="C600" s="92"/>
    </row>
    <row r="601" spans="2:7" ht="18" customHeight="1" x14ac:dyDescent="0.25">
      <c r="C601" s="92"/>
    </row>
    <row r="602" spans="2:7" ht="18" customHeight="1" x14ac:dyDescent="0.25">
      <c r="C602" s="92"/>
    </row>
    <row r="603" spans="2:7" s="25" customFormat="1" ht="18" customHeight="1" x14ac:dyDescent="0.2">
      <c r="B603" s="19"/>
      <c r="C603" s="92"/>
      <c r="D603" s="207"/>
      <c r="E603" s="207"/>
      <c r="F603" s="19"/>
      <c r="G603" s="21"/>
    </row>
    <row r="604" spans="2:7" s="25" customFormat="1" ht="18" customHeight="1" x14ac:dyDescent="0.2">
      <c r="B604" s="19"/>
      <c r="C604" s="92"/>
      <c r="D604" s="207"/>
      <c r="E604" s="207"/>
      <c r="F604" s="19"/>
      <c r="G604" s="21"/>
    </row>
    <row r="605" spans="2:7" s="25" customFormat="1" ht="18" customHeight="1" x14ac:dyDescent="0.2">
      <c r="B605" s="19"/>
      <c r="C605" s="92"/>
      <c r="D605" s="207"/>
      <c r="E605" s="207"/>
      <c r="F605" s="19"/>
      <c r="G605" s="21"/>
    </row>
    <row r="606" spans="2:7" s="25" customFormat="1" ht="18" customHeight="1" x14ac:dyDescent="0.2">
      <c r="B606" s="19"/>
      <c r="C606" s="92"/>
      <c r="D606" s="207"/>
      <c r="E606" s="207"/>
      <c r="F606" s="19"/>
      <c r="G606" s="21"/>
    </row>
    <row r="607" spans="2:7" s="25" customFormat="1" ht="18" customHeight="1" x14ac:dyDescent="0.2">
      <c r="B607" s="19"/>
      <c r="C607" s="92"/>
      <c r="D607" s="207"/>
      <c r="E607" s="207"/>
      <c r="F607" s="19"/>
      <c r="G607" s="21"/>
    </row>
    <row r="608" spans="2:7" s="25" customFormat="1" ht="18" customHeight="1" x14ac:dyDescent="0.2">
      <c r="B608" s="19"/>
      <c r="C608" s="20"/>
      <c r="D608" s="207"/>
      <c r="E608" s="207"/>
      <c r="F608" s="19"/>
      <c r="G608" s="21"/>
    </row>
    <row r="609" spans="2:7" ht="18" customHeight="1" x14ac:dyDescent="0.25"/>
    <row r="610" spans="2:7" s="25" customFormat="1" ht="18" customHeight="1" x14ac:dyDescent="0.2">
      <c r="B610" s="19"/>
      <c r="C610" s="275"/>
      <c r="D610" s="207"/>
      <c r="E610" s="207"/>
      <c r="F610" s="19"/>
      <c r="G610" s="21"/>
    </row>
    <row r="611" spans="2:7" s="25" customFormat="1" ht="18" customHeight="1" x14ac:dyDescent="0.2">
      <c r="B611" s="19"/>
      <c r="C611" s="209"/>
      <c r="D611" s="207"/>
      <c r="E611" s="207"/>
      <c r="F611" s="19"/>
      <c r="G611" s="21"/>
    </row>
    <row r="612" spans="2:7" s="25" customFormat="1" ht="18" customHeight="1" x14ac:dyDescent="0.2">
      <c r="B612" s="19"/>
      <c r="C612" s="209"/>
      <c r="D612" s="207"/>
      <c r="E612" s="207"/>
      <c r="F612" s="19"/>
      <c r="G612" s="21"/>
    </row>
    <row r="613" spans="2:7" s="25" customFormat="1" ht="18" customHeight="1" x14ac:dyDescent="0.2">
      <c r="B613" s="19"/>
      <c r="C613" s="275"/>
      <c r="D613" s="207"/>
      <c r="E613" s="207"/>
      <c r="F613" s="19"/>
      <c r="G613" s="21"/>
    </row>
    <row r="614" spans="2:7" ht="18" customHeight="1" x14ac:dyDescent="0.25">
      <c r="C614" s="209"/>
    </row>
    <row r="615" spans="2:7" ht="18" customHeight="1" x14ac:dyDescent="0.25">
      <c r="C615" s="209"/>
    </row>
    <row r="616" spans="2:7" s="25" customFormat="1" ht="18" customHeight="1" x14ac:dyDescent="0.2">
      <c r="B616" s="19"/>
      <c r="C616" s="209"/>
      <c r="D616" s="207"/>
      <c r="E616" s="207"/>
      <c r="F616" s="56"/>
      <c r="G616" s="207"/>
    </row>
    <row r="617" spans="2:7" s="25" customFormat="1" ht="18" customHeight="1" x14ac:dyDescent="0.2">
      <c r="B617" s="19"/>
      <c r="C617" s="209"/>
      <c r="D617" s="207"/>
      <c r="E617" s="207"/>
      <c r="F617" s="56"/>
      <c r="G617" s="207"/>
    </row>
    <row r="618" spans="2:7" s="25" customFormat="1" ht="18" customHeight="1" x14ac:dyDescent="0.2">
      <c r="B618" s="19"/>
      <c r="C618" s="209"/>
      <c r="D618" s="207"/>
      <c r="E618" s="207"/>
      <c r="F618" s="56"/>
      <c r="G618" s="207"/>
    </row>
    <row r="619" spans="2:7" ht="18" customHeight="1" x14ac:dyDescent="0.25">
      <c r="C619" s="209"/>
      <c r="F619" s="56"/>
      <c r="G619" s="207"/>
    </row>
    <row r="620" spans="2:7" ht="18" customHeight="1" x14ac:dyDescent="0.25">
      <c r="C620" s="209"/>
      <c r="F620" s="56"/>
      <c r="G620" s="207"/>
    </row>
    <row r="621" spans="2:7" ht="18" customHeight="1" x14ac:dyDescent="0.25">
      <c r="C621" s="209"/>
      <c r="F621" s="56"/>
      <c r="G621" s="207"/>
    </row>
    <row r="622" spans="2:7" ht="18" customHeight="1" x14ac:dyDescent="0.25">
      <c r="C622" s="209"/>
      <c r="F622" s="56"/>
      <c r="G622" s="207"/>
    </row>
    <row r="623" spans="2:7" ht="18" customHeight="1" x14ac:dyDescent="0.25">
      <c r="C623" s="209"/>
      <c r="F623" s="56"/>
      <c r="G623" s="207"/>
    </row>
    <row r="624" spans="2:7" ht="18" customHeight="1" x14ac:dyDescent="0.25">
      <c r="C624" s="209"/>
      <c r="F624" s="56"/>
      <c r="G624" s="207"/>
    </row>
    <row r="625" spans="3:7" ht="18" customHeight="1" x14ac:dyDescent="0.25">
      <c r="C625" s="209"/>
      <c r="F625" s="56"/>
      <c r="G625" s="207"/>
    </row>
    <row r="626" spans="3:7" ht="18" customHeight="1" x14ac:dyDescent="0.25">
      <c r="C626" s="209"/>
      <c r="F626" s="56"/>
      <c r="G626" s="207"/>
    </row>
    <row r="627" spans="3:7" ht="18" customHeight="1" x14ac:dyDescent="0.25">
      <c r="C627" s="209"/>
      <c r="F627" s="56"/>
      <c r="G627" s="207"/>
    </row>
    <row r="628" spans="3:7" ht="18" customHeight="1" x14ac:dyDescent="0.25">
      <c r="C628" s="209"/>
      <c r="F628" s="56"/>
      <c r="G628" s="207"/>
    </row>
    <row r="629" spans="3:7" ht="18" customHeight="1" x14ac:dyDescent="0.25">
      <c r="C629" s="209"/>
      <c r="F629" s="56"/>
      <c r="G629" s="207"/>
    </row>
    <row r="630" spans="3:7" ht="18" customHeight="1" x14ac:dyDescent="0.25">
      <c r="C630" s="209"/>
      <c r="F630" s="56"/>
      <c r="G630" s="207"/>
    </row>
    <row r="631" spans="3:7" ht="18" customHeight="1" x14ac:dyDescent="0.25">
      <c r="C631" s="92"/>
      <c r="F631" s="56"/>
      <c r="G631" s="207"/>
    </row>
    <row r="632" spans="3:7" ht="18" customHeight="1" x14ac:dyDescent="0.25">
      <c r="C632" s="92"/>
      <c r="F632" s="56"/>
      <c r="G632" s="207"/>
    </row>
    <row r="633" spans="3:7" ht="18" customHeight="1" x14ac:dyDescent="0.25">
      <c r="C633" s="92"/>
      <c r="F633" s="56"/>
      <c r="G633" s="207"/>
    </row>
    <row r="634" spans="3:7" ht="18" customHeight="1" x14ac:dyDescent="0.25">
      <c r="C634" s="92"/>
      <c r="F634" s="56"/>
      <c r="G634" s="207"/>
    </row>
    <row r="635" spans="3:7" ht="18" customHeight="1" x14ac:dyDescent="0.25">
      <c r="C635" s="92"/>
      <c r="F635" s="56"/>
      <c r="G635" s="207"/>
    </row>
    <row r="636" spans="3:7" ht="18" customHeight="1" x14ac:dyDescent="0.25">
      <c r="C636" s="92"/>
      <c r="F636" s="56"/>
      <c r="G636" s="207"/>
    </row>
    <row r="637" spans="3:7" ht="18" customHeight="1" x14ac:dyDescent="0.25">
      <c r="C637" s="92"/>
    </row>
    <row r="638" spans="3:7" ht="18" customHeight="1" x14ac:dyDescent="0.25">
      <c r="C638" s="92"/>
    </row>
    <row r="639" spans="3:7" ht="18" customHeight="1" x14ac:dyDescent="0.25">
      <c r="C639" s="92"/>
    </row>
    <row r="640" spans="3:7" ht="18" customHeight="1" x14ac:dyDescent="0.25">
      <c r="C640" s="92"/>
    </row>
    <row r="641" spans="2:7" ht="18" customHeight="1" x14ac:dyDescent="0.25">
      <c r="C641" s="92"/>
    </row>
    <row r="642" spans="2:7" ht="18" customHeight="1" x14ac:dyDescent="0.25">
      <c r="C642" s="92"/>
    </row>
    <row r="643" spans="2:7" ht="18" customHeight="1" x14ac:dyDescent="0.25"/>
    <row r="644" spans="2:7" s="56" customFormat="1" ht="18" customHeight="1" x14ac:dyDescent="0.2">
      <c r="B644" s="19"/>
      <c r="C644" s="20"/>
      <c r="D644" s="207"/>
      <c r="E644" s="207"/>
      <c r="F644" s="19"/>
      <c r="G644" s="21"/>
    </row>
    <row r="645" spans="2:7" s="56" customFormat="1" ht="18" customHeight="1" x14ac:dyDescent="0.2">
      <c r="B645" s="19"/>
      <c r="C645" s="20"/>
      <c r="D645" s="207"/>
      <c r="E645" s="207"/>
      <c r="F645" s="19"/>
      <c r="G645" s="21"/>
    </row>
    <row r="646" spans="2:7" s="56" customFormat="1" ht="18" customHeight="1" x14ac:dyDescent="0.2">
      <c r="B646" s="19"/>
      <c r="C646" s="20"/>
      <c r="D646" s="207"/>
      <c r="E646" s="207"/>
      <c r="F646" s="19"/>
      <c r="G646" s="21"/>
    </row>
    <row r="647" spans="2:7" s="56" customFormat="1" ht="18" customHeight="1" x14ac:dyDescent="0.2">
      <c r="B647" s="19"/>
      <c r="C647" s="20"/>
      <c r="D647" s="207"/>
      <c r="E647" s="207"/>
      <c r="F647" s="19"/>
      <c r="G647" s="21"/>
    </row>
    <row r="648" spans="2:7" s="56" customFormat="1" ht="18" customHeight="1" x14ac:dyDescent="0.2">
      <c r="B648" s="19"/>
      <c r="C648" s="20"/>
      <c r="D648" s="207"/>
      <c r="E648" s="207"/>
      <c r="F648" s="19"/>
      <c r="G648" s="21"/>
    </row>
    <row r="649" spans="2:7" s="56" customFormat="1" ht="18" customHeight="1" x14ac:dyDescent="0.2">
      <c r="B649" s="19"/>
      <c r="C649" s="20"/>
      <c r="D649" s="207"/>
      <c r="E649" s="207"/>
      <c r="F649" s="19"/>
      <c r="G649" s="21"/>
    </row>
    <row r="650" spans="2:7" s="56" customFormat="1" ht="18" customHeight="1" x14ac:dyDescent="0.2">
      <c r="B650" s="19"/>
      <c r="C650" s="20"/>
      <c r="D650" s="207"/>
      <c r="E650" s="207"/>
      <c r="F650" s="19"/>
      <c r="G650" s="21"/>
    </row>
    <row r="651" spans="2:7" s="56" customFormat="1" ht="18" customHeight="1" x14ac:dyDescent="0.2">
      <c r="B651" s="19"/>
      <c r="C651" s="20"/>
      <c r="D651" s="207"/>
      <c r="E651" s="207"/>
      <c r="F651" s="19"/>
      <c r="G651" s="21"/>
    </row>
    <row r="652" spans="2:7" s="56" customFormat="1" ht="18" customHeight="1" x14ac:dyDescent="0.2">
      <c r="B652" s="19"/>
      <c r="C652" s="20"/>
      <c r="D652" s="207"/>
      <c r="E652" s="207"/>
      <c r="F652" s="19"/>
      <c r="G652" s="21"/>
    </row>
    <row r="653" spans="2:7" s="56" customFormat="1" ht="18" customHeight="1" x14ac:dyDescent="0.2">
      <c r="B653" s="19"/>
      <c r="C653" s="20"/>
      <c r="D653" s="207"/>
      <c r="E653" s="207"/>
      <c r="F653" s="19"/>
      <c r="G653" s="21"/>
    </row>
    <row r="654" spans="2:7" s="56" customFormat="1" ht="18" customHeight="1" x14ac:dyDescent="0.2">
      <c r="B654" s="19"/>
      <c r="C654" s="20"/>
      <c r="D654" s="207"/>
      <c r="E654" s="207"/>
      <c r="F654" s="19"/>
      <c r="G654" s="21"/>
    </row>
    <row r="655" spans="2:7" s="56" customFormat="1" ht="18" customHeight="1" x14ac:dyDescent="0.2">
      <c r="B655" s="19"/>
      <c r="C655" s="20"/>
      <c r="D655" s="207"/>
      <c r="E655" s="207"/>
      <c r="F655" s="19"/>
      <c r="G655" s="21"/>
    </row>
    <row r="656" spans="2:7" s="56" customFormat="1" ht="18" customHeight="1" x14ac:dyDescent="0.2">
      <c r="B656" s="19"/>
      <c r="C656" s="20"/>
      <c r="D656" s="207"/>
      <c r="E656" s="207"/>
      <c r="F656" s="19"/>
      <c r="G656" s="21"/>
    </row>
    <row r="657" spans="2:7" s="56" customFormat="1" ht="18" customHeight="1" x14ac:dyDescent="0.2">
      <c r="B657" s="19"/>
      <c r="C657" s="20"/>
      <c r="D657" s="207"/>
      <c r="E657" s="207"/>
      <c r="F657" s="19"/>
      <c r="G657" s="21"/>
    </row>
    <row r="658" spans="2:7" s="56" customFormat="1" ht="18" customHeight="1" x14ac:dyDescent="0.2">
      <c r="B658" s="19"/>
      <c r="C658" s="20"/>
      <c r="D658" s="207"/>
      <c r="E658" s="207"/>
      <c r="F658" s="19"/>
      <c r="G658" s="21"/>
    </row>
    <row r="659" spans="2:7" s="56" customFormat="1" ht="18" customHeight="1" x14ac:dyDescent="0.2">
      <c r="B659" s="19"/>
      <c r="C659" s="20"/>
      <c r="D659" s="207"/>
      <c r="E659" s="207"/>
      <c r="F659" s="19"/>
      <c r="G659" s="21"/>
    </row>
    <row r="660" spans="2:7" s="56" customFormat="1" ht="18" customHeight="1" x14ac:dyDescent="0.2">
      <c r="B660" s="19"/>
      <c r="C660" s="20"/>
      <c r="D660" s="207"/>
      <c r="E660" s="207"/>
      <c r="F660" s="19"/>
      <c r="G660" s="21"/>
    </row>
    <row r="661" spans="2:7" s="56" customFormat="1" ht="18" customHeight="1" x14ac:dyDescent="0.25">
      <c r="B661" s="19"/>
      <c r="C661" s="276"/>
      <c r="D661" s="207"/>
      <c r="E661" s="207"/>
      <c r="F661" s="19"/>
      <c r="G661" s="21"/>
    </row>
    <row r="662" spans="2:7" s="56" customFormat="1" ht="18" customHeight="1" x14ac:dyDescent="0.25">
      <c r="B662" s="19"/>
      <c r="C662" s="20"/>
      <c r="D662" s="266"/>
      <c r="E662" s="207"/>
      <c r="F662" s="19"/>
      <c r="G662" s="21"/>
    </row>
    <row r="663" spans="2:7" s="56" customFormat="1" ht="18" customHeight="1" x14ac:dyDescent="0.2">
      <c r="B663" s="19"/>
      <c r="C663" s="20"/>
      <c r="D663" s="207"/>
      <c r="E663" s="207"/>
      <c r="F663" s="19"/>
      <c r="G663" s="21"/>
    </row>
    <row r="664" spans="2:7" s="56" customFormat="1" ht="18" customHeight="1" x14ac:dyDescent="0.2">
      <c r="B664" s="19"/>
      <c r="C664" s="20"/>
      <c r="D664" s="207"/>
      <c r="E664" s="207"/>
      <c r="F664" s="19"/>
      <c r="G664" s="21"/>
    </row>
    <row r="665" spans="2:7" ht="18" customHeight="1" x14ac:dyDescent="0.25"/>
    <row r="666" spans="2:7" ht="18" customHeight="1" x14ac:dyDescent="0.25"/>
    <row r="667" spans="2:7" ht="18" customHeight="1" x14ac:dyDescent="0.25">
      <c r="E667" s="266"/>
      <c r="F667" s="215"/>
      <c r="G667" s="266"/>
    </row>
    <row r="668" spans="2:7" ht="18" customHeight="1" x14ac:dyDescent="0.25"/>
    <row r="669" spans="2:7" ht="18" customHeight="1" x14ac:dyDescent="0.25"/>
    <row r="670" spans="2:7" ht="18" customHeight="1" x14ac:dyDescent="0.25"/>
    <row r="671" spans="2:7" ht="18" customHeight="1" x14ac:dyDescent="0.25"/>
    <row r="672" spans="2:7" ht="18" customHeight="1" x14ac:dyDescent="0.25"/>
    <row r="673" ht="18" customHeight="1" x14ac:dyDescent="0.25"/>
    <row r="674" ht="18" customHeight="1" x14ac:dyDescent="0.25"/>
    <row r="675" ht="18" customHeight="1" x14ac:dyDescent="0.25"/>
    <row r="676" ht="18" customHeight="1" x14ac:dyDescent="0.25"/>
    <row r="677" ht="18" customHeight="1" x14ac:dyDescent="0.25"/>
    <row r="678" ht="18" customHeight="1" x14ac:dyDescent="0.25"/>
    <row r="679" ht="18" customHeight="1" x14ac:dyDescent="0.25"/>
    <row r="680" ht="18" customHeight="1" x14ac:dyDescent="0.25"/>
    <row r="681" ht="18" customHeight="1" x14ac:dyDescent="0.25"/>
    <row r="682" ht="18" customHeight="1" x14ac:dyDescent="0.25"/>
    <row r="683" ht="18" customHeight="1" x14ac:dyDescent="0.25"/>
    <row r="684" ht="18" customHeight="1" x14ac:dyDescent="0.25"/>
    <row r="685" ht="18" customHeight="1" x14ac:dyDescent="0.25"/>
    <row r="686" ht="18" customHeight="1" x14ac:dyDescent="0.25"/>
    <row r="687" ht="18" customHeight="1" x14ac:dyDescent="0.25"/>
    <row r="688" ht="18" customHeight="1" x14ac:dyDescent="0.25"/>
    <row r="689" spans="2:7" ht="18" customHeight="1" x14ac:dyDescent="0.25"/>
    <row r="690" spans="2:7" ht="18" customHeight="1" x14ac:dyDescent="0.25"/>
    <row r="691" spans="2:7" ht="18" customHeight="1" x14ac:dyDescent="0.25"/>
    <row r="692" spans="2:7" ht="18" customHeight="1" x14ac:dyDescent="0.25"/>
    <row r="693" spans="2:7" ht="18" customHeight="1" x14ac:dyDescent="0.25"/>
    <row r="694" spans="2:7" ht="18" customHeight="1" x14ac:dyDescent="0.25"/>
    <row r="695" spans="2:7" s="215" customFormat="1" ht="18" customHeight="1" x14ac:dyDescent="0.25">
      <c r="B695" s="19"/>
      <c r="C695" s="20"/>
      <c r="D695" s="207"/>
      <c r="E695" s="207"/>
      <c r="F695" s="19"/>
      <c r="G695" s="21"/>
    </row>
    <row r="696" spans="2:7" ht="18" customHeight="1" x14ac:dyDescent="0.25"/>
    <row r="697" spans="2:7" ht="18" customHeight="1" x14ac:dyDescent="0.25"/>
    <row r="698" spans="2:7" ht="18" customHeight="1" x14ac:dyDescent="0.25"/>
    <row r="699" spans="2:7" ht="18" customHeight="1" x14ac:dyDescent="0.25"/>
    <row r="700" spans="2:7" ht="18" customHeight="1" x14ac:dyDescent="0.25"/>
    <row r="701" spans="2:7" ht="18" customHeight="1" x14ac:dyDescent="0.25"/>
    <row r="702" spans="2:7" ht="18" customHeight="1" x14ac:dyDescent="0.25"/>
    <row r="703" spans="2:7" ht="18" customHeight="1" x14ac:dyDescent="0.25"/>
    <row r="704" spans="2:7" ht="18" customHeight="1" x14ac:dyDescent="0.25"/>
    <row r="705" ht="18" customHeight="1" x14ac:dyDescent="0.25"/>
    <row r="706" ht="18" customHeight="1" x14ac:dyDescent="0.25"/>
    <row r="707" ht="18" customHeight="1" x14ac:dyDescent="0.25"/>
    <row r="708" ht="18" customHeight="1" x14ac:dyDescent="0.25"/>
    <row r="709" ht="18" customHeight="1" x14ac:dyDescent="0.25"/>
    <row r="710" ht="18" customHeight="1" x14ac:dyDescent="0.25"/>
  </sheetData>
  <mergeCells count="35">
    <mergeCell ref="C60:G60"/>
    <mergeCell ref="C61:G61"/>
    <mergeCell ref="C68:F68"/>
    <mergeCell ref="C121:D121"/>
    <mergeCell ref="C251:D251"/>
    <mergeCell ref="C53:G53"/>
    <mergeCell ref="C54:G54"/>
    <mergeCell ref="C55:G55"/>
    <mergeCell ref="C56:G56"/>
    <mergeCell ref="C58:G58"/>
    <mergeCell ref="C48:G48"/>
    <mergeCell ref="C49:G49"/>
    <mergeCell ref="C50:G50"/>
    <mergeCell ref="C51:G51"/>
    <mergeCell ref="C52:G52"/>
    <mergeCell ref="C42:G42"/>
    <mergeCell ref="C43:G43"/>
    <mergeCell ref="C44:G44"/>
    <mergeCell ref="C46:G46"/>
    <mergeCell ref="C47:G47"/>
    <mergeCell ref="B32:G32"/>
    <mergeCell ref="B34:G34"/>
    <mergeCell ref="B36:G36"/>
    <mergeCell ref="C40:G40"/>
    <mergeCell ref="C41:G41"/>
    <mergeCell ref="B10:G10"/>
    <mergeCell ref="C11:G11"/>
    <mergeCell ref="B12:G12"/>
    <mergeCell ref="B28:G28"/>
    <mergeCell ref="B30:G30"/>
    <mergeCell ref="B5:G5"/>
    <mergeCell ref="B6:G6"/>
    <mergeCell ref="B7:G7"/>
    <mergeCell ref="B8:G8"/>
    <mergeCell ref="B9:G9"/>
  </mergeCells>
  <pageMargins left="1.0236111111111099" right="0.47222222222222199" top="0.98402777777777795" bottom="0.78680555555555598" header="0.39374999999999999" footer="0.196527777777778"/>
  <pageSetup paperSize="9" scale="67" orientation="portrait" horizontalDpi="300" verticalDpi="300"/>
  <headerFooter>
    <oddHeader>&amp;C&amp;28 &amp;12</oddHeader>
    <oddFooter>&amp;L&amp;"Arial,Navadno"&amp;10Vodovod  Vratja vas - Trate
Št. projekta: 6V-08101
Št. načrta: 6V-08101.4.3/9&amp;R&amp;"Arial,Navadno"&amp;9Junij 2012
&amp;P/18</oddFooter>
  </headerFooter>
  <rowBreaks count="16" manualBreakCount="16">
    <brk id="37" max="16383" man="1"/>
    <brk id="65" max="16383" man="1"/>
    <brk id="97" max="16383" man="1"/>
    <brk id="116" max="16383" man="1"/>
    <brk id="148" max="16383" man="1"/>
    <brk id="175" max="16383" man="1"/>
    <brk id="206" max="16383" man="1"/>
    <brk id="213" max="16383" man="1"/>
    <brk id="249" max="16383" man="1"/>
    <brk id="297" max="16383" man="1"/>
    <brk id="336" max="16383" man="1"/>
    <brk id="349" max="16383" man="1"/>
    <brk id="372" max="16383" man="1"/>
    <brk id="400" max="16383" man="1"/>
    <brk id="413" max="16383" man="1"/>
    <brk id="445" max="16383" man="1"/>
  </rowBreaks>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Delovni listi</vt:lpstr>
      </vt:variant>
      <vt:variant>
        <vt:i4>7</vt:i4>
      </vt:variant>
      <vt:variant>
        <vt:lpstr>Imenovani obsegi</vt:lpstr>
      </vt:variant>
      <vt:variant>
        <vt:i4>13</vt:i4>
      </vt:variant>
    </vt:vector>
  </HeadingPairs>
  <TitlesOfParts>
    <vt:vector size="20" baseType="lpstr">
      <vt:lpstr>Rekapitulacija</vt:lpstr>
      <vt:lpstr>Segov_Apace_VH_Lesane</vt:lpstr>
      <vt:lpstr>Apace_Crnci_Zepovci</vt:lpstr>
      <vt:lpstr>Crnci_Konjisce_Zepovci(Mihovci)</vt:lpstr>
      <vt:lpstr>Ziberci_SpKonjisce_odsek1</vt:lpstr>
      <vt:lpstr>Ziberci_SpKonjisce_odsek2</vt:lpstr>
      <vt:lpstr>Vratja_vas_Trate</vt:lpstr>
      <vt:lpstr>Apace_Crnci_Zepovci!Področje_tiskanja</vt:lpstr>
      <vt:lpstr>'Crnci_Konjisce_Zepovci(Mihovci)'!Področje_tiskanja</vt:lpstr>
      <vt:lpstr>Rekapitulacija!Področje_tiskanja</vt:lpstr>
      <vt:lpstr>Segov_Apace_VH_Lesane!Področje_tiskanja</vt:lpstr>
      <vt:lpstr>Vratja_vas_Trate!Področje_tiskanja</vt:lpstr>
      <vt:lpstr>Ziberci_SpKonjisce_odsek1!Področje_tiskanja</vt:lpstr>
      <vt:lpstr>Ziberci_SpKonjisce_odsek2!Področje_tiskanja</vt:lpstr>
      <vt:lpstr>Apace_Crnci_Zepovci!Print_Area_MI</vt:lpstr>
      <vt:lpstr>'Crnci_Konjisce_Zepovci(Mihovci)'!Print_Area_MI</vt:lpstr>
      <vt:lpstr>Segov_Apace_VH_Lesane!Print_Area_MI</vt:lpstr>
      <vt:lpstr>Vratja_vas_Trate!Print_Area_MI</vt:lpstr>
      <vt:lpstr>Ziberci_SpKonjisce_odsek1!Print_Area_MI</vt:lpstr>
      <vt:lpstr>Ziberci_SpKonjisce_odsek2!Print_Area_MI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
  <cp:revision>1</cp:revision>
  <dcterms:created xsi:type="dcterms:W3CDTF">2021-06-04T09:50:29Z</dcterms:created>
  <dcterms:modified xsi:type="dcterms:W3CDTF">2021-06-04T11:31:47Z</dcterms:modified>
  <dc:language/>
</cp:coreProperties>
</file>